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Công việc 2026\Trình, báo cáo UB, TL họp\BC Thu chi 9 tháng\Trình ký\"/>
    </mc:Choice>
  </mc:AlternateContent>
  <bookViews>
    <workbookView xWindow="0" yWindow="0" windowWidth="28770" windowHeight="10755" activeTab="3"/>
  </bookViews>
  <sheets>
    <sheet name="I - Thu NSNN" sheetId="1" r:id="rId1"/>
    <sheet name="II - Chi NSDP" sheetId="2" r:id="rId2"/>
    <sheet name="Sheet1" sheetId="6" state="hidden" r:id="rId3"/>
    <sheet name="IV - Du phong va Quy" sheetId="4" r:id="rId4"/>
    <sheet name="Nguon so lieu" sheetId="5" state="hidden" r:id="rId5"/>
  </sheets>
  <definedNames>
    <definedName name="_xlnm.Print_Area" localSheetId="0">'I - Thu NSNN'!$A$1:$G$28</definedName>
    <definedName name="_xlnm.Print_Area" localSheetId="1">'II - Chi NSDP'!$A$1:$H$27</definedName>
    <definedName name="_xlnm.Print_Area" localSheetId="3">'IV - Du phong va Quy'!$A$1:$C$19</definedName>
    <definedName name="_xlnm.Print_Area" localSheetId="4">'Nguon so lieu'!$A$1:$J$68</definedName>
    <definedName name="_xlnm.Print_Titles" localSheetId="0">'I - Thu NSNN'!$5:$6</definedName>
    <definedName name="_xlnm.Print_Titles" localSheetId="1">'II - Chi NSDP'!$5:$6</definedName>
    <definedName name="_xlnm.Print_Titles" localSheetId="3">'IV - Du phong va Quy'!$6:$6</definedName>
    <definedName name="_xlnm.Print_Titles" localSheetId="4">'Nguon so lieu'!$4:$4</definedName>
  </definedNames>
  <calcPr calcId="162913" iterateDelta="1E-4"/>
</workbook>
</file>

<file path=xl/calcChain.xml><?xml version="1.0" encoding="utf-8"?>
<calcChain xmlns="http://schemas.openxmlformats.org/spreadsheetml/2006/main">
  <c r="O15" i="2" l="1"/>
  <c r="N11" i="2" l="1"/>
  <c r="E33" i="5" l="1"/>
  <c r="O18" i="2" l="1"/>
  <c r="O14" i="2"/>
  <c r="F34" i="5"/>
  <c r="F32" i="5" s="1"/>
  <c r="F36" i="5"/>
  <c r="O12" i="2"/>
  <c r="O7" i="2" s="1"/>
  <c r="N8" i="2"/>
  <c r="N9" i="2"/>
  <c r="N10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7" i="2"/>
  <c r="G8" i="5"/>
  <c r="G5" i="5" s="1"/>
  <c r="F40" i="5"/>
  <c r="E35" i="5" l="1"/>
  <c r="C32" i="5" l="1"/>
  <c r="E42" i="5" l="1"/>
  <c r="E49" i="5"/>
  <c r="E48" i="5"/>
  <c r="E47" i="5"/>
  <c r="E46" i="5"/>
  <c r="E45" i="5"/>
  <c r="E44" i="5"/>
  <c r="E43" i="5"/>
  <c r="E41" i="5"/>
  <c r="E40" i="5"/>
  <c r="E39" i="5"/>
  <c r="E38" i="5"/>
  <c r="E37" i="5"/>
  <c r="E36" i="5"/>
  <c r="D34" i="5"/>
  <c r="D32" i="5" s="1"/>
  <c r="E28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E34" i="5" l="1"/>
  <c r="E32" i="5" l="1"/>
</calcChain>
</file>

<file path=xl/sharedStrings.xml><?xml version="1.0" encoding="utf-8"?>
<sst xmlns="http://schemas.openxmlformats.org/spreadsheetml/2006/main" count="387" uniqueCount="144">
  <si>
    <t>Phụ lục I</t>
  </si>
  <si>
    <t>BÁO CÁO TÌNH HÌNH THỰC HIỆN THU NSNN 09 THÁNG ĐẦU NĂM 2026</t>
  </si>
  <si>
    <t>(Kèm theo Báo cáo số       /BC-STC ngày       /9/2026 của Sở Tài chính)</t>
  </si>
  <si>
    <t>Đơn vị tính: Triệu đồng</t>
  </si>
  <si>
    <t>STT</t>
  </si>
  <si>
    <t>CHỈ TIÊU</t>
  </si>
  <si>
    <t>DỰ TOÁN
NĂM 2026</t>
  </si>
  <si>
    <t>ƯỚC THỰC HIỆN
THÁNG 09</t>
  </si>
  <si>
    <t>LŨY KẾ
09 THÁNG</t>
  </si>
  <si>
    <t>SO SÁNH VỚI (%)</t>
  </si>
  <si>
    <t>DỰ TOÁN</t>
  </si>
  <si>
    <t>CÙNG KỲ</t>
  </si>
  <si>
    <t>TỔNG THU NSNN TRÊN ĐỊA BÀN (I+II)</t>
  </si>
  <si>
    <t>I</t>
  </si>
  <si>
    <t>THU NỘI ĐỊA</t>
  </si>
  <si>
    <t>1</t>
  </si>
  <si>
    <t>Thu tiền sử dụng đất</t>
  </si>
  <si>
    <t>2</t>
  </si>
  <si>
    <t>Thu từ hoạt động xổ số kiến thiết</t>
  </si>
  <si>
    <t>3</t>
  </si>
  <si>
    <t>Thu nội địa còn lại (trừ tiền sử dụng đất, xổ số kiến thiết)</t>
  </si>
  <si>
    <t>-</t>
  </si>
  <si>
    <t>Thu từ khu vực DNNN do trung ương quản lý</t>
  </si>
  <si>
    <t>Thu từ khu vực DNNN do địa phương quản lý</t>
  </si>
  <si>
    <t>Thu từ khu vực doanh nghiệp có vốn đầu tư nước ngoài</t>
  </si>
  <si>
    <t>Thu từ khu vực kinh tế ngoài quốc doanh</t>
  </si>
  <si>
    <t>Thuế thu nhập cá nhân</t>
  </si>
  <si>
    <t>Thuế bảo vệ môi trường</t>
  </si>
  <si>
    <t>Lệ phí trước bạ</t>
  </si>
  <si>
    <t>Thu phí, lệ phí</t>
  </si>
  <si>
    <t>Thuế sử dụng đất phi nông nghiệp</t>
  </si>
  <si>
    <t>Tiền cho thuê mặt đất, mặt nước, mặt biển</t>
  </si>
  <si>
    <t>Thu từ bán, cho thuê nhà ở thuộc sở hữu nhà nước</t>
  </si>
  <si>
    <t>Thu tiền cấp quyền khai thác khoáng sản</t>
  </si>
  <si>
    <t>Thu hoa lợi công sản, quỹ đất công ích,…tại xã</t>
  </si>
  <si>
    <t>Thu cổ tức, lợi nhuận sau thuế, tiền bán bớt phần vốn nhà nước</t>
  </si>
  <si>
    <t>Thu tiền sử dụng khu vực biển</t>
  </si>
  <si>
    <t>Thu khác ngân sách</t>
  </si>
  <si>
    <t>II</t>
  </si>
  <si>
    <t>THU TỪ HOẠT ĐỘNG XUẤT NHẬP KHẨU</t>
  </si>
  <si>
    <t>Phụ lục II</t>
  </si>
  <si>
    <t>BÁO CÁO TÌNH HÌNH THỰC HIỆN CHI NSĐP 09 THÁNG ĐẦU NĂM 2026</t>
  </si>
  <si>
    <t>NỘI DUNG</t>
  </si>
  <si>
    <t>TỔNG CHI NSĐP</t>
  </si>
  <si>
    <t>Chi đầu tư phát triển</t>
  </si>
  <si>
    <t>Chi thường xuyên</t>
  </si>
  <si>
    <t>Chi sự nghiệp kinh tế</t>
  </si>
  <si>
    <t>Chi quốc phòng - an ninh</t>
  </si>
  <si>
    <t>Chi giáo dục - đào tạo và dạy nghề</t>
  </si>
  <si>
    <t>4</t>
  </si>
  <si>
    <t>Chi sự nghiệp y tế, dân số và gia đình</t>
  </si>
  <si>
    <t>5</t>
  </si>
  <si>
    <t>Chi quản lý hành chính</t>
  </si>
  <si>
    <t>6</t>
  </si>
  <si>
    <t>Chi sự nghiệp VHTT, TDTT, PTTH</t>
  </si>
  <si>
    <t>7</t>
  </si>
  <si>
    <t>Chi bảo đảm xã hội</t>
  </si>
  <si>
    <t>8</t>
  </si>
  <si>
    <t>Chi khoa học và công nghệ</t>
  </si>
  <si>
    <t>9</t>
  </si>
  <si>
    <t>Chi sự nghiệp bảo vệ môi trường</t>
  </si>
  <si>
    <t>10</t>
  </si>
  <si>
    <t>Chi khác ngân sách</t>
  </si>
  <si>
    <t>III</t>
  </si>
  <si>
    <t>Chi trả nợ lãi vay</t>
  </si>
  <si>
    <t>IV</t>
  </si>
  <si>
    <t>Chi viện trợ tỉnh Hủa Phăn - Lào theo thỏa thuận hợp tác</t>
  </si>
  <si>
    <t>V</t>
  </si>
  <si>
    <t>Chi bổ sung quỹ dự trữ tài chính</t>
  </si>
  <si>
    <t>VI</t>
  </si>
  <si>
    <t>Dự phòng ngân sách địa phương</t>
  </si>
  <si>
    <t>VII</t>
  </si>
  <si>
    <t>Chi từ nguồn TW bổ sung vốn sự nghiệp</t>
  </si>
  <si>
    <t>Đơn vị</t>
  </si>
  <si>
    <t>Phụ lục IV</t>
  </si>
  <si>
    <t>Nội dung</t>
  </si>
  <si>
    <t>Số tiền</t>
  </si>
  <si>
    <t>Tình hình sử dụng nguồn dự phòng ngân sách cấp tỉnh</t>
  </si>
  <si>
    <t>Dự toán HĐND tỉnh giao năm 2026</t>
  </si>
  <si>
    <t>Dự toán bổ sung trong năm</t>
  </si>
  <si>
    <t>Dự toán đã thực hiện</t>
  </si>
  <si>
    <t>Dự toán còn lại chưa thực hiện</t>
  </si>
  <si>
    <t>Tình hình sử dụng quỹ dự trữ tài chính</t>
  </si>
  <si>
    <t>Số dư tại thời điểm 01/01/2026</t>
  </si>
  <si>
    <t>Số bổ sung trong năm 2026</t>
  </si>
  <si>
    <t>Bổ sung từ dự toán năm 2026</t>
  </si>
  <si>
    <t>Lãi hàng tháng</t>
  </si>
  <si>
    <t>Số đã sử dụng trong năm 2026</t>
  </si>
  <si>
    <t>SỐ LIỆU NGUỒN VÀ Ô CẦN CẬP NHẬT</t>
  </si>
  <si>
    <t>Ô vàng: nhập số liệu còn thiếu. Công thức để trống kết quả khi chưa đủ đầu vào; số 0 chỉ dùng khi xác nhận không phát sinh.</t>
  </si>
  <si>
    <t>Khoản thu</t>
  </si>
  <si>
    <t>Dự toán tỉnh giao</t>
  </si>
  <si>
    <t>Thực hiện 8 tháng</t>
  </si>
  <si>
    <t>Ước tháng 9</t>
  </si>
  <si>
    <t>Ước 9 tháng</t>
  </si>
  <si>
    <t>Ước cả năm</t>
  </si>
  <si>
    <t>9 tháng 2025</t>
  </si>
  <si>
    <t>Tỷ lệ cùng kỳ cơ quan cung cấp</t>
  </si>
  <si>
    <t>Nguồn / lưu ý</t>
  </si>
  <si>
    <t>Thuế tỉnh: Biểu ước thu NSNN năm 2026 gửi ngày 10/9/2026.</t>
  </si>
  <si>
    <t>Triệu đồng</t>
  </si>
  <si>
    <t>Giữ tổng thu còn lại do Thuế tỉnh cung cấp. Chi tiết lệch tăng 1 triệu đồng do số DNNN trung ương + địa phương lệch với tổng DNNN.</t>
  </si>
  <si>
    <t>Hải quan: CV 2579 ngày 09/9/2026, mục 3; dùng ước 9 tháng 20.220 tỷ đồng nêu trực tiếp.</t>
  </si>
  <si>
    <t>Đối chiếu: tổng chi tiết thu nội địa còn lại trừ tổng do cơ quan Thuế cung cấp (triệu đồng)</t>
  </si>
  <si>
    <t>Chênh lệch 1 triệu đồng đã có trong biểu Thuế; chưa tự điều chỉnh số nguồn.</t>
  </si>
  <si>
    <t>CHI NGÂN SÁCH: 8 THÁNG ĐÃ CÓ, THÁNG 9 VÀ CÙNG KỲ CHỜ CẬP NHẬT</t>
  </si>
  <si>
    <t>Khoản chi</t>
  </si>
  <si>
    <t>Dự toán năm</t>
  </si>
  <si>
    <t>Số 8 tháng</t>
  </si>
  <si>
    <t>Biểu Thu Chi 08 tháng 2026, sheet 02 - Chi NSĐP.</t>
  </si>
  <si>
    <t>Đã bổ sung Quỹ đủ 3.230 triệu đồng từ đầu năm theo mẫu và báo cáo 8 tháng.</t>
  </si>
  <si>
    <t>DỰ PHÒNG NGÂN SÁCH CẤP TỈNH VÀ QUỸ DỰ TRỮ TÀI CHÍNH</t>
  </si>
  <si>
    <t>Dự toán dự phòng HĐND tỉnh giao</t>
  </si>
  <si>
    <t>Mẫu báo cáo 7345, Phụ lục IV.</t>
  </si>
  <si>
    <t>Đã bổ sung theo mẫu; cập nhật nếu có phát sinh bổ sung sau kỳ báo cáo 6 tháng.</t>
  </si>
  <si>
    <t>Dự toán dự phòng đã thực hiện</t>
  </si>
  <si>
    <t>Nhập lũy kế đến thời điểm báo cáo 9 tháng.</t>
  </si>
  <si>
    <t>Số dư Quỹ ngày 01/01/2026</t>
  </si>
  <si>
    <t>Bổ sung Quỹ từ dự toán năm 2026</t>
  </si>
  <si>
    <t>Đã bổ sung đủ từ đầu năm.</t>
  </si>
  <si>
    <t>Lãi Quỹ lũy kế đến thời điểm báo cáo</t>
  </si>
  <si>
    <t>Chưa có số cập nhật 9 tháng.</t>
  </si>
  <si>
    <t>Số Quỹ đã sử dụng trong năm</t>
  </si>
  <si>
    <t>Nhập 0 nếu đã xác nhận không phát sinh.</t>
  </si>
  <si>
    <t>Tệp Thu Chi 09 tháng 2026 chỉ đổi 4 ô tiêu đề so với tệp 08 tháng; toàn bộ số liệu chưa cập nhật. Không dùng các số đó làm kết quả 9 tháng.</t>
  </si>
  <si>
    <t>Chưa có cơ sở so sánh 9 tháng 2025 của thu nội địa và chi ngân sách; không dùng cột 08 tháng năm 2025 trong các tệp nguồn.</t>
  </si>
  <si>
    <t>Hải quan có hai tổng 8 tháng 18.805,06 và 18.803,06 tỷ đồng. Giữ số 9 tháng 20.220 tỷ đồng nêu trực tiếp, không tự cân đối số nguồn.</t>
  </si>
  <si>
    <t>Mức phấn đấu thu Hải quan cả năm 24.500 tỷ đồng cần quý IV thu 4.280 tỷ đồng; kế hoạch tháng 10-12 chỉ cộng 4.236 tỷ đồng, chênh 44 tỷ đồng.</t>
  </si>
  <si>
    <t>Phụ lục III giữ tên đơn vị và dự toán của mẫu 7345; toàn bộ số thực hiện chờ cập nhật. Thu toàn tỉnh đã gồm thu của xã, phường; không cộng lần nữa.</t>
  </si>
  <si>
    <t>Quyết định 2866 ngày 04/9/2026 điều chỉnh 66.967 triệu đồng giữa hai đơn vị thực hiện cùng dự án; không cộng thành nguồn tăng thêm.</t>
  </si>
  <si>
    <t>Phụ lục I giữ nguyên các nhóm khoản thu của mẫu; tiền thuê đất và tiền sử dụng khu vực biển là hai dòng riêng. Chưa có số 9 tháng ghi thu GPMB riêng.</t>
  </si>
  <si>
    <t>Lũy kế 9 tháng</t>
  </si>
  <si>
    <t>Cùng kỳ 9 tháng 2025</t>
  </si>
  <si>
    <t>LŨY KẾ 8 THÁNG</t>
  </si>
  <si>
    <t>DỰ TOÁN
NĂM 2025</t>
  </si>
  <si>
    <t>Tỷ lệ dự toán 2026/2025</t>
  </si>
  <si>
    <t>Chi đầu tư trong cân đối NSĐP</t>
  </si>
  <si>
    <t>Chi đầu tư từ nguồn bội chi NSDP</t>
  </si>
  <si>
    <t>Số cùng kỳ</t>
  </si>
  <si>
    <t>ƯỚC LŨY KẾ
09 THÁNG</t>
  </si>
  <si>
    <t>Số dư đến ngày 15/9/2026</t>
  </si>
  <si>
    <t>TÌNH HÌNH SỬ DỤNG NGUỒN DỰ PHÒNG NGÂN SÁCH CẤP TỈNH, QUỸ DỰ TRỮ TÀI CHÍNH (đến ngày 15/09/2026)</t>
  </si>
  <si>
    <t>Chi từ nguồn NSTW bổ sung</t>
  </si>
  <si>
    <t>Bổ sung từ kết dư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</si>
</sst>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>
    <font>
      <sz val="11"/>
      <name val="Carlito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i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name val="Carlito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NumberFormat="1" applyFont="1" applyFill="1" applyBorder="1" applyAlignment="1">
      <alignment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1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3" fontId="1" fillId="0" borderId="2" xfId="0" applyNumberFormat="1" applyFont="1" applyFill="1" applyBorder="1" applyAlignment="1">
      <alignment vertical="center" wrapText="1"/>
    </xf>
    <xf numFmtId="3" fontId="1" fillId="2" borderId="2" xfId="0" applyNumberFormat="1" applyFont="1" applyFill="1" applyBorder="1" applyAlignment="1">
      <alignment vertical="center" wrapText="1"/>
    </xf>
    <xf numFmtId="164" fontId="1" fillId="0" borderId="2" xfId="0" applyNumberFormat="1" applyFont="1" applyFill="1" applyBorder="1" applyAlignment="1">
      <alignment vertical="center" wrapText="1"/>
    </xf>
    <xf numFmtId="3" fontId="2" fillId="0" borderId="2" xfId="0" applyNumberFormat="1" applyFont="1" applyFill="1" applyBorder="1" applyAlignment="1">
      <alignment vertical="center" wrapText="1"/>
    </xf>
    <xf numFmtId="3" fontId="1" fillId="3" borderId="2" xfId="0" applyNumberFormat="1" applyFont="1" applyFill="1" applyBorder="1" applyAlignment="1">
      <alignment vertical="center" wrapText="1"/>
    </xf>
    <xf numFmtId="3" fontId="1" fillId="4" borderId="2" xfId="0" applyNumberFormat="1" applyFont="1" applyFill="1" applyBorder="1" applyAlignment="1">
      <alignment vertical="center" wrapText="1"/>
    </xf>
    <xf numFmtId="0" fontId="1" fillId="3" borderId="2" xfId="0" applyNumberFormat="1" applyFont="1" applyFill="1" applyBorder="1" applyAlignment="1">
      <alignment vertical="center" wrapText="1"/>
    </xf>
    <xf numFmtId="0" fontId="2" fillId="3" borderId="2" xfId="0" applyNumberFormat="1" applyFont="1" applyFill="1" applyBorder="1" applyAlignment="1">
      <alignment vertical="center" wrapText="1"/>
    </xf>
    <xf numFmtId="3" fontId="2" fillId="3" borderId="2" xfId="0" applyNumberFormat="1" applyFont="1" applyFill="1" applyBorder="1" applyAlignment="1">
      <alignment vertical="center" wrapText="1"/>
    </xf>
    <xf numFmtId="0" fontId="0" fillId="3" borderId="2" xfId="0" applyFill="1" applyBorder="1"/>
    <xf numFmtId="0" fontId="5" fillId="0" borderId="2" xfId="0" applyNumberFormat="1" applyFont="1" applyFill="1" applyBorder="1" applyAlignment="1">
      <alignment vertical="center" wrapText="1"/>
    </xf>
    <xf numFmtId="3" fontId="5" fillId="0" borderId="2" xfId="0" applyNumberFormat="1" applyFont="1" applyFill="1" applyBorder="1" applyAlignment="1">
      <alignment vertical="center" wrapText="1"/>
    </xf>
    <xf numFmtId="3" fontId="5" fillId="4" borderId="2" xfId="0" applyNumberFormat="1" applyFont="1" applyFill="1" applyBorder="1" applyAlignment="1">
      <alignment vertical="center" wrapText="1"/>
    </xf>
    <xf numFmtId="3" fontId="5" fillId="3" borderId="2" xfId="0" applyNumberFormat="1" applyFont="1" applyFill="1" applyBorder="1" applyAlignment="1">
      <alignment vertical="center" wrapText="1"/>
    </xf>
    <xf numFmtId="164" fontId="5" fillId="0" borderId="2" xfId="0" applyNumberFormat="1" applyFont="1" applyFill="1" applyBorder="1" applyAlignment="1">
      <alignment vertical="center" wrapText="1"/>
    </xf>
    <xf numFmtId="0" fontId="6" fillId="0" borderId="2" xfId="0" applyFont="1" applyBorder="1"/>
    <xf numFmtId="3" fontId="5" fillId="2" borderId="2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right" vertical="center" wrapText="1"/>
    </xf>
    <xf numFmtId="3" fontId="10" fillId="0" borderId="1" xfId="0" applyNumberFormat="1" applyFont="1" applyFill="1" applyBorder="1" applyAlignment="1">
      <alignment horizontal="right" vertical="center" wrapText="1"/>
    </xf>
    <xf numFmtId="3" fontId="9" fillId="0" borderId="2" xfId="0" applyNumberFormat="1" applyFont="1" applyFill="1" applyBorder="1" applyAlignment="1">
      <alignment vertical="center" wrapText="1"/>
    </xf>
    <xf numFmtId="0" fontId="11" fillId="0" borderId="0" xfId="0" applyFont="1"/>
    <xf numFmtId="3" fontId="5" fillId="3" borderId="1" xfId="0" applyNumberFormat="1" applyFont="1" applyFill="1" applyBorder="1" applyAlignment="1">
      <alignment vertical="center" wrapText="1"/>
    </xf>
    <xf numFmtId="3" fontId="0" fillId="0" borderId="0" xfId="0" applyNumberFormat="1"/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vertical="center" wrapText="1"/>
    </xf>
    <xf numFmtId="0" fontId="1" fillId="0" borderId="2" xfId="0" applyNumberFormat="1" applyFont="1" applyFill="1" applyBorder="1" applyAlignment="1">
      <alignment vertical="center" wrapText="1"/>
    </xf>
    <xf numFmtId="3" fontId="1" fillId="0" borderId="2" xfId="0" applyNumberFormat="1" applyFont="1" applyFill="1" applyBorder="1" applyAlignment="1">
      <alignment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3">
    <dxf>
      <fill>
        <patternFill patternType="solid">
          <bgColor rgb="FFFFF2CC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FF2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showGridLines="0" zoomScale="55" zoomScaleNormal="55" workbookViewId="0">
      <pane ySplit="6" topLeftCell="A7" activePane="bottomLeft" state="frozen"/>
      <selection pane="bottomLeft" activeCell="G25" sqref="G25"/>
    </sheetView>
  </sheetViews>
  <sheetFormatPr defaultRowHeight="14.25"/>
  <cols>
    <col min="1" max="1" width="7" style="38" customWidth="1"/>
    <col min="2" max="2" width="73.875" customWidth="1"/>
    <col min="3" max="3" width="18.625" customWidth="1"/>
    <col min="4" max="4" width="20.375" customWidth="1"/>
    <col min="5" max="5" width="19" customWidth="1"/>
    <col min="6" max="6" width="13.75" customWidth="1"/>
    <col min="7" max="7" width="14.125" customWidth="1"/>
    <col min="10" max="10" width="4" hidden="1" customWidth="1"/>
    <col min="11" max="11" width="53.625" hidden="1" customWidth="1"/>
    <col min="12" max="12" width="22.625" hidden="1" customWidth="1"/>
  </cols>
  <sheetData>
    <row r="1" spans="1:12" ht="24.95" customHeight="1">
      <c r="A1" s="52" t="s">
        <v>0</v>
      </c>
      <c r="B1" s="52"/>
      <c r="C1" s="52"/>
      <c r="D1" s="52"/>
      <c r="E1" s="52"/>
      <c r="F1" s="52"/>
      <c r="G1" s="52"/>
    </row>
    <row r="2" spans="1:12" ht="38.1" customHeight="1">
      <c r="A2" s="53" t="s">
        <v>1</v>
      </c>
      <c r="B2" s="53"/>
      <c r="C2" s="53"/>
      <c r="D2" s="53"/>
      <c r="E2" s="53"/>
      <c r="F2" s="53"/>
      <c r="G2" s="53"/>
    </row>
    <row r="3" spans="1:12" ht="24.95" customHeight="1">
      <c r="A3" s="54" t="s">
        <v>2</v>
      </c>
      <c r="B3" s="54"/>
      <c r="C3" s="54"/>
      <c r="D3" s="54"/>
      <c r="E3" s="54"/>
      <c r="F3" s="54"/>
      <c r="G3" s="54"/>
    </row>
    <row r="4" spans="1:12" ht="24.95" customHeight="1">
      <c r="A4" s="68" t="s">
        <v>3</v>
      </c>
      <c r="B4" s="68"/>
      <c r="C4" s="68"/>
      <c r="D4" s="68"/>
      <c r="E4" s="68"/>
      <c r="F4" s="68"/>
      <c r="G4" s="68"/>
    </row>
    <row r="5" spans="1:12" ht="30" customHeight="1">
      <c r="A5" s="67" t="s">
        <v>4</v>
      </c>
      <c r="B5" s="67" t="s">
        <v>5</v>
      </c>
      <c r="C5" s="67" t="s">
        <v>6</v>
      </c>
      <c r="D5" s="67" t="s">
        <v>7</v>
      </c>
      <c r="E5" s="67" t="s">
        <v>8</v>
      </c>
      <c r="F5" s="65" t="s">
        <v>9</v>
      </c>
      <c r="G5" s="66"/>
      <c r="J5" s="50" t="s">
        <v>4</v>
      </c>
      <c r="K5" s="50" t="s">
        <v>5</v>
      </c>
      <c r="L5" s="51" t="s">
        <v>134</v>
      </c>
    </row>
    <row r="6" spans="1:12" ht="20.25" customHeight="1">
      <c r="A6" s="60"/>
      <c r="B6" s="60"/>
      <c r="C6" s="60"/>
      <c r="D6" s="60"/>
      <c r="E6" s="60"/>
      <c r="F6" s="49" t="s">
        <v>10</v>
      </c>
      <c r="G6" s="49" t="s">
        <v>11</v>
      </c>
      <c r="J6" s="50"/>
      <c r="K6" s="50"/>
      <c r="L6" s="50"/>
    </row>
    <row r="7" spans="1:12" ht="24.95" customHeight="1">
      <c r="A7" s="49"/>
      <c r="B7" s="3" t="s">
        <v>12</v>
      </c>
      <c r="C7" s="4">
        <v>51657000</v>
      </c>
      <c r="D7" s="4">
        <v>5005000</v>
      </c>
      <c r="E7" s="4">
        <v>49506543</v>
      </c>
      <c r="F7" s="5">
        <v>0.95799999999999996</v>
      </c>
      <c r="G7" s="5">
        <v>1.117</v>
      </c>
      <c r="J7" s="3"/>
      <c r="K7" s="3" t="s">
        <v>12</v>
      </c>
      <c r="L7" s="4">
        <v>51657000</v>
      </c>
    </row>
    <row r="8" spans="1:12" ht="24.95" customHeight="1">
      <c r="A8" s="49" t="s">
        <v>13</v>
      </c>
      <c r="B8" s="3" t="s">
        <v>14</v>
      </c>
      <c r="C8" s="4">
        <v>33157000</v>
      </c>
      <c r="D8" s="4">
        <v>3590000</v>
      </c>
      <c r="E8" s="4">
        <v>29286543</v>
      </c>
      <c r="F8" s="5">
        <v>0.88300000000000001</v>
      </c>
      <c r="G8" s="5">
        <v>1.0149999999999999</v>
      </c>
      <c r="J8" s="3" t="s">
        <v>13</v>
      </c>
      <c r="K8" s="3" t="s">
        <v>14</v>
      </c>
      <c r="L8" s="4">
        <v>33157000</v>
      </c>
    </row>
    <row r="9" spans="1:12" ht="24.95" customHeight="1">
      <c r="A9" s="49" t="s">
        <v>15</v>
      </c>
      <c r="B9" s="3" t="s">
        <v>16</v>
      </c>
      <c r="C9" s="4">
        <v>13900000</v>
      </c>
      <c r="D9" s="4">
        <v>1616600</v>
      </c>
      <c r="E9" s="4">
        <v>11425816</v>
      </c>
      <c r="F9" s="5">
        <v>0.82199999999999995</v>
      </c>
      <c r="G9" s="5">
        <v>0.879</v>
      </c>
      <c r="J9" s="3" t="s">
        <v>15</v>
      </c>
      <c r="K9" s="3" t="s">
        <v>16</v>
      </c>
      <c r="L9" s="4">
        <v>13900000</v>
      </c>
    </row>
    <row r="10" spans="1:12" ht="24.95" customHeight="1">
      <c r="A10" s="49" t="s">
        <v>17</v>
      </c>
      <c r="B10" s="3" t="s">
        <v>18</v>
      </c>
      <c r="C10" s="4">
        <v>41000</v>
      </c>
      <c r="D10" s="4">
        <v>3900</v>
      </c>
      <c r="E10" s="4">
        <v>50588</v>
      </c>
      <c r="F10" s="5">
        <v>1.234</v>
      </c>
      <c r="G10" s="5">
        <v>1.39</v>
      </c>
      <c r="J10" s="3" t="s">
        <v>17</v>
      </c>
      <c r="K10" s="3" t="s">
        <v>18</v>
      </c>
      <c r="L10" s="4">
        <v>41000</v>
      </c>
    </row>
    <row r="11" spans="1:12" ht="29.25" customHeight="1">
      <c r="A11" s="49" t="s">
        <v>19</v>
      </c>
      <c r="B11" s="3" t="s">
        <v>20</v>
      </c>
      <c r="C11" s="4">
        <v>19216000</v>
      </c>
      <c r="D11" s="4">
        <v>1969500</v>
      </c>
      <c r="E11" s="4">
        <v>17810139</v>
      </c>
      <c r="F11" s="5">
        <v>0.92700000000000005</v>
      </c>
      <c r="G11" s="5">
        <v>1.125</v>
      </c>
      <c r="J11" s="3" t="s">
        <v>19</v>
      </c>
      <c r="K11" s="3" t="s">
        <v>20</v>
      </c>
      <c r="L11" s="4">
        <v>19216000</v>
      </c>
    </row>
    <row r="12" spans="1:12" ht="29.25" customHeight="1">
      <c r="A12" s="37" t="s">
        <v>21</v>
      </c>
      <c r="B12" s="6" t="s">
        <v>22</v>
      </c>
      <c r="C12" s="7">
        <v>1570000</v>
      </c>
      <c r="D12" s="7">
        <v>148500</v>
      </c>
      <c r="E12" s="7">
        <v>1322901</v>
      </c>
      <c r="F12" s="8">
        <v>0.84299999999999997</v>
      </c>
      <c r="G12" s="8">
        <v>1.2130000000000001</v>
      </c>
      <c r="J12" s="6" t="s">
        <v>21</v>
      </c>
      <c r="K12" s="6" t="s">
        <v>22</v>
      </c>
      <c r="L12" s="7">
        <v>1570000</v>
      </c>
    </row>
    <row r="13" spans="1:12" ht="24.95" customHeight="1">
      <c r="A13" s="37" t="s">
        <v>21</v>
      </c>
      <c r="B13" s="6" t="s">
        <v>23</v>
      </c>
      <c r="C13" s="7">
        <v>145000</v>
      </c>
      <c r="D13" s="7">
        <v>7600</v>
      </c>
      <c r="E13" s="7">
        <v>112263</v>
      </c>
      <c r="F13" s="8">
        <v>0.77400000000000002</v>
      </c>
      <c r="G13" s="8">
        <v>0.67100000000000004</v>
      </c>
      <c r="J13" s="6" t="s">
        <v>21</v>
      </c>
      <c r="K13" s="6" t="s">
        <v>23</v>
      </c>
      <c r="L13" s="7">
        <v>145000</v>
      </c>
    </row>
    <row r="14" spans="1:12" ht="24.95" customHeight="1">
      <c r="A14" s="37" t="s">
        <v>21</v>
      </c>
      <c r="B14" s="6" t="s">
        <v>24</v>
      </c>
      <c r="C14" s="7">
        <v>5710000</v>
      </c>
      <c r="D14" s="7">
        <v>835000</v>
      </c>
      <c r="E14" s="7">
        <v>5675103</v>
      </c>
      <c r="F14" s="8">
        <v>0.99399999999999999</v>
      </c>
      <c r="G14" s="8">
        <v>1.0029999999999999</v>
      </c>
      <c r="J14" s="6" t="s">
        <v>21</v>
      </c>
      <c r="K14" s="6" t="s">
        <v>24</v>
      </c>
      <c r="L14" s="7">
        <v>5710000</v>
      </c>
    </row>
    <row r="15" spans="1:12" ht="24.95" customHeight="1">
      <c r="A15" s="37" t="s">
        <v>21</v>
      </c>
      <c r="B15" s="6" t="s">
        <v>25</v>
      </c>
      <c r="C15" s="7">
        <v>4730000</v>
      </c>
      <c r="D15" s="7">
        <v>380000</v>
      </c>
      <c r="E15" s="7">
        <v>5259945</v>
      </c>
      <c r="F15" s="8">
        <v>1.1120000000000001</v>
      </c>
      <c r="G15" s="8">
        <v>1.524</v>
      </c>
      <c r="J15" s="6" t="s">
        <v>21</v>
      </c>
      <c r="K15" s="6" t="s">
        <v>25</v>
      </c>
      <c r="L15" s="7">
        <v>4730000</v>
      </c>
    </row>
    <row r="16" spans="1:12" ht="24.95" customHeight="1">
      <c r="A16" s="37" t="s">
        <v>21</v>
      </c>
      <c r="B16" s="6" t="s">
        <v>26</v>
      </c>
      <c r="C16" s="7">
        <v>1457000</v>
      </c>
      <c r="D16" s="7">
        <v>80000</v>
      </c>
      <c r="E16" s="7">
        <v>1167152</v>
      </c>
      <c r="F16" s="8">
        <v>0.80100000000000005</v>
      </c>
      <c r="G16" s="8">
        <v>0.94299999999999995</v>
      </c>
      <c r="J16" s="6" t="s">
        <v>21</v>
      </c>
      <c r="K16" s="6" t="s">
        <v>26</v>
      </c>
      <c r="L16" s="7">
        <v>1457000</v>
      </c>
    </row>
    <row r="17" spans="1:12" ht="24.95" customHeight="1">
      <c r="A17" s="37" t="s">
        <v>21</v>
      </c>
      <c r="B17" s="6" t="s">
        <v>27</v>
      </c>
      <c r="C17" s="7">
        <v>1750000</v>
      </c>
      <c r="D17" s="7">
        <v>8300</v>
      </c>
      <c r="E17" s="7">
        <v>781958</v>
      </c>
      <c r="F17" s="8">
        <v>0.44700000000000001</v>
      </c>
      <c r="G17" s="8">
        <v>0.59199999999999997</v>
      </c>
      <c r="J17" s="6" t="s">
        <v>21</v>
      </c>
      <c r="K17" s="6" t="s">
        <v>27</v>
      </c>
      <c r="L17" s="7">
        <v>1750000</v>
      </c>
    </row>
    <row r="18" spans="1:12" ht="24.95" customHeight="1">
      <c r="A18" s="37" t="s">
        <v>21</v>
      </c>
      <c r="B18" s="6" t="s">
        <v>28</v>
      </c>
      <c r="C18" s="7">
        <v>1320000</v>
      </c>
      <c r="D18" s="7">
        <v>95000</v>
      </c>
      <c r="E18" s="7">
        <v>952858</v>
      </c>
      <c r="F18" s="8">
        <v>0.72199999999999998</v>
      </c>
      <c r="G18" s="8">
        <v>1.012</v>
      </c>
      <c r="J18" s="6" t="s">
        <v>21</v>
      </c>
      <c r="K18" s="6" t="s">
        <v>28</v>
      </c>
      <c r="L18" s="7">
        <v>1320000</v>
      </c>
    </row>
    <row r="19" spans="1:12" ht="24.95" customHeight="1">
      <c r="A19" s="37" t="s">
        <v>21</v>
      </c>
      <c r="B19" s="6" t="s">
        <v>29</v>
      </c>
      <c r="C19" s="7">
        <v>540000</v>
      </c>
      <c r="D19" s="7">
        <v>49000</v>
      </c>
      <c r="E19" s="7">
        <v>462379</v>
      </c>
      <c r="F19" s="8">
        <v>0.85599999999999998</v>
      </c>
      <c r="G19" s="8">
        <v>1.014</v>
      </c>
      <c r="J19" s="6" t="s">
        <v>21</v>
      </c>
      <c r="K19" s="6" t="s">
        <v>29</v>
      </c>
      <c r="L19" s="7">
        <v>540000</v>
      </c>
    </row>
    <row r="20" spans="1:12" ht="24.95" customHeight="1">
      <c r="A20" s="37" t="s">
        <v>21</v>
      </c>
      <c r="B20" s="6" t="s">
        <v>30</v>
      </c>
      <c r="C20" s="7">
        <v>105000</v>
      </c>
      <c r="D20" s="7">
        <v>9500</v>
      </c>
      <c r="E20" s="7">
        <v>69529</v>
      </c>
      <c r="F20" s="8">
        <v>0.66200000000000003</v>
      </c>
      <c r="G20" s="8">
        <v>1.21</v>
      </c>
      <c r="J20" s="6" t="s">
        <v>21</v>
      </c>
      <c r="K20" s="6" t="s">
        <v>30</v>
      </c>
      <c r="L20" s="7">
        <v>105000</v>
      </c>
    </row>
    <row r="21" spans="1:12" ht="24.95" customHeight="1">
      <c r="A21" s="37" t="s">
        <v>21</v>
      </c>
      <c r="B21" s="6" t="s">
        <v>31</v>
      </c>
      <c r="C21" s="7">
        <v>700000</v>
      </c>
      <c r="D21" s="7">
        <v>246000</v>
      </c>
      <c r="E21" s="7">
        <v>700215</v>
      </c>
      <c r="F21" s="8">
        <v>1</v>
      </c>
      <c r="G21" s="8">
        <v>1.94</v>
      </c>
      <c r="J21" s="6" t="s">
        <v>21</v>
      </c>
      <c r="K21" s="6" t="s">
        <v>31</v>
      </c>
      <c r="L21" s="7">
        <v>700000</v>
      </c>
    </row>
    <row r="22" spans="1:12" ht="24.95" customHeight="1">
      <c r="A22" s="37" t="s">
        <v>21</v>
      </c>
      <c r="B22" s="6" t="s">
        <v>32</v>
      </c>
      <c r="C22" s="7">
        <v>7000</v>
      </c>
      <c r="D22" s="7">
        <v>270</v>
      </c>
      <c r="E22" s="7">
        <v>2955</v>
      </c>
      <c r="F22" s="8">
        <v>0.42199999999999999</v>
      </c>
      <c r="G22" s="8">
        <v>0.49399999999999999</v>
      </c>
      <c r="J22" s="6" t="s">
        <v>21</v>
      </c>
      <c r="K22" s="6" t="s">
        <v>32</v>
      </c>
      <c r="L22" s="7">
        <v>7000</v>
      </c>
    </row>
    <row r="23" spans="1:12" ht="24.95" customHeight="1">
      <c r="A23" s="37" t="s">
        <v>21</v>
      </c>
      <c r="B23" s="6" t="s">
        <v>33</v>
      </c>
      <c r="C23" s="7">
        <v>200000</v>
      </c>
      <c r="D23" s="7">
        <v>9800</v>
      </c>
      <c r="E23" s="7">
        <v>257924</v>
      </c>
      <c r="F23" s="8">
        <v>1.29</v>
      </c>
      <c r="G23" s="8">
        <v>1.581</v>
      </c>
      <c r="J23" s="6" t="s">
        <v>21</v>
      </c>
      <c r="K23" s="6" t="s">
        <v>33</v>
      </c>
      <c r="L23" s="7">
        <v>200000</v>
      </c>
    </row>
    <row r="24" spans="1:12" ht="24.95" customHeight="1">
      <c r="A24" s="37" t="s">
        <v>21</v>
      </c>
      <c r="B24" s="6" t="s">
        <v>34</v>
      </c>
      <c r="C24" s="7">
        <v>135000</v>
      </c>
      <c r="D24" s="7">
        <v>5689</v>
      </c>
      <c r="E24" s="7">
        <v>47828</v>
      </c>
      <c r="F24" s="8">
        <v>0.35399999999999998</v>
      </c>
      <c r="G24" s="8">
        <v>0.61199999999999999</v>
      </c>
      <c r="J24" s="6" t="s">
        <v>21</v>
      </c>
      <c r="K24" s="6" t="s">
        <v>34</v>
      </c>
      <c r="L24" s="7">
        <v>135000</v>
      </c>
    </row>
    <row r="25" spans="1:12" ht="24.95" customHeight="1">
      <c r="A25" s="37" t="s">
        <v>21</v>
      </c>
      <c r="B25" s="6" t="s">
        <v>35</v>
      </c>
      <c r="C25" s="7">
        <v>21000</v>
      </c>
      <c r="D25" s="7">
        <v>811</v>
      </c>
      <c r="E25" s="7">
        <v>29000</v>
      </c>
      <c r="F25" s="8">
        <v>1.381</v>
      </c>
      <c r="G25" s="8">
        <v>1.0089999999999999</v>
      </c>
      <c r="J25" s="6" t="s">
        <v>21</v>
      </c>
      <c r="K25" s="6" t="s">
        <v>35</v>
      </c>
      <c r="L25" s="7">
        <v>21000</v>
      </c>
    </row>
    <row r="26" spans="1:12" ht="24.95" customHeight="1">
      <c r="A26" s="37" t="s">
        <v>21</v>
      </c>
      <c r="B26" s="6" t="s">
        <v>36</v>
      </c>
      <c r="C26" s="7">
        <v>6000</v>
      </c>
      <c r="D26" s="7">
        <v>480</v>
      </c>
      <c r="E26" s="7">
        <v>5791</v>
      </c>
      <c r="F26" s="8">
        <v>0.96499999999999997</v>
      </c>
      <c r="G26" s="8">
        <v>1.1060000000000001</v>
      </c>
      <c r="J26" s="6" t="s">
        <v>21</v>
      </c>
      <c r="K26" s="6" t="s">
        <v>36</v>
      </c>
      <c r="L26" s="7">
        <v>6000</v>
      </c>
    </row>
    <row r="27" spans="1:12" ht="24.95" customHeight="1">
      <c r="A27" s="37" t="s">
        <v>21</v>
      </c>
      <c r="B27" s="6" t="s">
        <v>37</v>
      </c>
      <c r="C27" s="7">
        <v>820000</v>
      </c>
      <c r="D27" s="7">
        <v>93550</v>
      </c>
      <c r="E27" s="7">
        <v>962339</v>
      </c>
      <c r="F27" s="8">
        <v>1.1739999999999999</v>
      </c>
      <c r="G27" s="8">
        <v>1.17</v>
      </c>
      <c r="J27" s="6" t="s">
        <v>21</v>
      </c>
      <c r="K27" s="6" t="s">
        <v>37</v>
      </c>
      <c r="L27" s="7">
        <v>820000</v>
      </c>
    </row>
    <row r="28" spans="1:12" ht="24.95" customHeight="1">
      <c r="A28" s="49" t="s">
        <v>38</v>
      </c>
      <c r="B28" s="3" t="s">
        <v>39</v>
      </c>
      <c r="C28" s="4">
        <v>18500000</v>
      </c>
      <c r="D28" s="4">
        <v>1415000</v>
      </c>
      <c r="E28" s="4">
        <v>20220000</v>
      </c>
      <c r="F28" s="5">
        <v>1.093</v>
      </c>
      <c r="G28" s="5">
        <v>1.3080000000000001</v>
      </c>
      <c r="J28" s="3" t="s">
        <v>38</v>
      </c>
      <c r="K28" s="3" t="s">
        <v>39</v>
      </c>
      <c r="L28" s="4">
        <v>18500000</v>
      </c>
    </row>
  </sheetData>
  <mergeCells count="13">
    <mergeCell ref="J5:J6"/>
    <mergeCell ref="K5:K6"/>
    <mergeCell ref="L5:L6"/>
    <mergeCell ref="A1:G1"/>
    <mergeCell ref="A2:G2"/>
    <mergeCell ref="A3:G3"/>
    <mergeCell ref="A4:G4"/>
    <mergeCell ref="A5:A6"/>
    <mergeCell ref="B5:B6"/>
    <mergeCell ref="C5:C6"/>
    <mergeCell ref="D5:D6"/>
    <mergeCell ref="E5:E6"/>
    <mergeCell ref="F5:G5"/>
  </mergeCells>
  <conditionalFormatting sqref="D7:G28">
    <cfRule type="expression" dxfId="2" priority="1">
      <formula>LEN(D7)=0</formula>
    </cfRule>
  </conditionalFormatting>
  <pageMargins left="0.51181102362204722" right="0.39370078740157483" top="0.43307086614173229" bottom="0.43307086614173229" header="0.19685039370078741" footer="0.19685039370078741"/>
  <pageSetup paperSize="9" scale="75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showGridLines="0" zoomScale="70" zoomScaleNormal="70" workbookViewId="0">
      <pane ySplit="6" topLeftCell="A7" activePane="bottomLeft" state="frozen"/>
      <selection pane="bottomLeft" activeCell="C7" sqref="C7:H27"/>
    </sheetView>
  </sheetViews>
  <sheetFormatPr defaultRowHeight="15.75"/>
  <cols>
    <col min="1" max="1" width="7" style="38" customWidth="1"/>
    <col min="2" max="2" width="37" customWidth="1"/>
    <col min="3" max="3" width="23" customWidth="1"/>
    <col min="4" max="4" width="20.75" customWidth="1"/>
    <col min="5" max="5" width="16.125" customWidth="1"/>
    <col min="6" max="6" width="16.875" style="46" customWidth="1"/>
    <col min="7" max="8" width="16" customWidth="1"/>
    <col min="9" max="9" width="13.75" customWidth="1"/>
    <col min="10" max="10" width="1.125" customWidth="1"/>
    <col min="11" max="11" width="9" customWidth="1"/>
    <col min="12" max="12" width="4.125" style="33" hidden="1" customWidth="1"/>
    <col min="13" max="13" width="34" style="33" hidden="1" customWidth="1"/>
    <col min="14" max="14" width="20.5" style="5" hidden="1" customWidth="1"/>
    <col min="15" max="15" width="20.5" style="30" hidden="1" customWidth="1"/>
    <col min="16" max="16" width="23.125" style="33" hidden="1" customWidth="1"/>
  </cols>
  <sheetData>
    <row r="1" spans="1:16" ht="24.95" customHeight="1">
      <c r="A1" s="52" t="s">
        <v>40</v>
      </c>
      <c r="B1" s="52"/>
      <c r="C1" s="52"/>
      <c r="D1" s="52"/>
      <c r="E1" s="52"/>
      <c r="F1" s="52"/>
      <c r="G1" s="52"/>
      <c r="H1" s="52"/>
    </row>
    <row r="2" spans="1:16" ht="27" customHeight="1">
      <c r="A2" s="53" t="s">
        <v>41</v>
      </c>
      <c r="B2" s="52"/>
      <c r="C2" s="52"/>
      <c r="D2" s="52"/>
      <c r="E2" s="52"/>
      <c r="F2" s="52"/>
      <c r="G2" s="52"/>
      <c r="H2" s="52"/>
    </row>
    <row r="3" spans="1:16" ht="24.95" customHeight="1">
      <c r="A3" s="54" t="s">
        <v>2</v>
      </c>
      <c r="B3" s="54"/>
      <c r="C3" s="54"/>
      <c r="D3" s="54"/>
      <c r="E3" s="54"/>
      <c r="F3" s="54"/>
      <c r="G3" s="54"/>
      <c r="H3" s="54"/>
    </row>
    <row r="4" spans="1:16" ht="12" customHeight="1">
      <c r="A4" s="55" t="s">
        <v>3</v>
      </c>
      <c r="B4" s="55"/>
      <c r="C4" s="55"/>
      <c r="D4" s="55"/>
      <c r="E4" s="55"/>
      <c r="F4" s="55"/>
      <c r="G4" s="55"/>
      <c r="H4" s="55"/>
    </row>
    <row r="5" spans="1:16" ht="30" customHeight="1">
      <c r="A5" s="50" t="s">
        <v>4</v>
      </c>
      <c r="B5" s="50" t="s">
        <v>42</v>
      </c>
      <c r="C5" s="50" t="s">
        <v>6</v>
      </c>
      <c r="D5" s="59" t="s">
        <v>133</v>
      </c>
      <c r="E5" s="50" t="s">
        <v>7</v>
      </c>
      <c r="F5" s="58" t="s">
        <v>139</v>
      </c>
      <c r="G5" s="50" t="s">
        <v>9</v>
      </c>
      <c r="H5" s="50"/>
      <c r="L5" s="50" t="s">
        <v>4</v>
      </c>
      <c r="M5" s="50" t="s">
        <v>42</v>
      </c>
      <c r="N5" s="56" t="s">
        <v>135</v>
      </c>
      <c r="O5" s="32" t="s">
        <v>138</v>
      </c>
      <c r="P5" s="51" t="s">
        <v>134</v>
      </c>
    </row>
    <row r="6" spans="1:16" ht="30" customHeight="1">
      <c r="A6" s="50"/>
      <c r="B6" s="50"/>
      <c r="C6" s="50"/>
      <c r="D6" s="60"/>
      <c r="E6" s="50"/>
      <c r="F6" s="58"/>
      <c r="G6" s="2" t="s">
        <v>10</v>
      </c>
      <c r="H6" s="2" t="s">
        <v>11</v>
      </c>
      <c r="L6" s="50"/>
      <c r="M6" s="50"/>
      <c r="N6" s="57"/>
      <c r="O6" s="31"/>
      <c r="P6" s="50"/>
    </row>
    <row r="7" spans="1:16" ht="24.95" customHeight="1">
      <c r="A7" s="34"/>
      <c r="B7" s="3" t="s">
        <v>43</v>
      </c>
      <c r="C7" s="4">
        <v>57080770</v>
      </c>
      <c r="D7" s="23">
        <v>36876136</v>
      </c>
      <c r="E7" s="4">
        <v>5160939</v>
      </c>
      <c r="F7" s="43">
        <v>42037075</v>
      </c>
      <c r="G7" s="5">
        <v>0.73599999999999999</v>
      </c>
      <c r="H7" s="5">
        <v>1.1779999999999999</v>
      </c>
      <c r="L7" s="3"/>
      <c r="M7" s="3" t="s">
        <v>43</v>
      </c>
      <c r="N7" s="5">
        <f>C7/P7</f>
        <v>1.0625254866326213</v>
      </c>
      <c r="O7" s="23">
        <f>O8+O12+O28+O27+O26+O25+O24+O23</f>
        <v>38087612</v>
      </c>
      <c r="P7" s="4">
        <v>53721789</v>
      </c>
    </row>
    <row r="8" spans="1:16" ht="24.95" customHeight="1">
      <c r="A8" s="34" t="s">
        <v>13</v>
      </c>
      <c r="B8" s="3" t="s">
        <v>44</v>
      </c>
      <c r="C8" s="4">
        <v>14003385</v>
      </c>
      <c r="D8" s="4">
        <v>7966646</v>
      </c>
      <c r="E8" s="4">
        <v>1124166</v>
      </c>
      <c r="F8" s="43">
        <v>9090812</v>
      </c>
      <c r="G8" s="5">
        <v>0.64900000000000002</v>
      </c>
      <c r="H8" s="5">
        <v>1.1459999999999999</v>
      </c>
      <c r="L8" s="3" t="s">
        <v>13</v>
      </c>
      <c r="M8" s="3" t="s">
        <v>44</v>
      </c>
      <c r="N8" s="5">
        <f t="shared" ref="N8:N27" si="0">C8/P8</f>
        <v>0.90684480305372228</v>
      </c>
      <c r="O8" s="23">
        <v>7935243</v>
      </c>
      <c r="P8" s="4">
        <v>15441876</v>
      </c>
    </row>
    <row r="9" spans="1:16" ht="24.95" customHeight="1">
      <c r="A9" s="34">
        <v>1</v>
      </c>
      <c r="B9" s="29" t="s">
        <v>136</v>
      </c>
      <c r="C9" s="4">
        <v>13611100</v>
      </c>
      <c r="D9" s="4">
        <v>6732413</v>
      </c>
      <c r="E9" s="4">
        <v>1052892</v>
      </c>
      <c r="F9" s="43">
        <v>7785305</v>
      </c>
      <c r="G9" s="5">
        <v>0.57199999999999995</v>
      </c>
      <c r="H9" s="5">
        <v>1.0820000000000001</v>
      </c>
      <c r="I9" s="48"/>
      <c r="L9" s="3"/>
      <c r="M9" s="3"/>
      <c r="N9" s="5" t="e">
        <f t="shared" si="0"/>
        <v>#DIV/0!</v>
      </c>
      <c r="O9" s="5"/>
      <c r="P9" s="4"/>
    </row>
    <row r="10" spans="1:16" ht="24" customHeight="1">
      <c r="A10" s="40">
        <v>2</v>
      </c>
      <c r="B10" s="29" t="s">
        <v>137</v>
      </c>
      <c r="C10" s="4">
        <v>124700</v>
      </c>
      <c r="D10" s="4">
        <v>13437</v>
      </c>
      <c r="E10" s="4">
        <v>672</v>
      </c>
      <c r="F10" s="43">
        <v>14109</v>
      </c>
      <c r="G10" s="5">
        <v>0.113</v>
      </c>
      <c r="H10" s="5">
        <v>1.0489999999999999</v>
      </c>
      <c r="L10" s="3"/>
      <c r="M10" s="3"/>
      <c r="N10" s="5" t="e">
        <f t="shared" si="0"/>
        <v>#DIV/0!</v>
      </c>
      <c r="O10" s="5"/>
      <c r="P10" s="4"/>
    </row>
    <row r="11" spans="1:16" ht="24" customHeight="1">
      <c r="A11" s="40">
        <v>3</v>
      </c>
      <c r="B11" s="29" t="s">
        <v>142</v>
      </c>
      <c r="C11" s="4">
        <v>267585</v>
      </c>
      <c r="D11" s="4">
        <v>1220796</v>
      </c>
      <c r="E11" s="4">
        <v>70602</v>
      </c>
      <c r="F11" s="43">
        <v>1291398</v>
      </c>
      <c r="G11" s="5">
        <v>0</v>
      </c>
      <c r="H11" s="5">
        <v>0</v>
      </c>
      <c r="L11" s="3"/>
      <c r="M11" s="3"/>
      <c r="N11" s="5" t="e">
        <f t="shared" si="0"/>
        <v>#DIV/0!</v>
      </c>
      <c r="P11" s="4"/>
    </row>
    <row r="12" spans="1:16" ht="24" customHeight="1">
      <c r="A12" s="34" t="s">
        <v>38</v>
      </c>
      <c r="B12" s="3" t="s">
        <v>45</v>
      </c>
      <c r="C12" s="4">
        <v>38640961</v>
      </c>
      <c r="D12" s="4">
        <v>25498338</v>
      </c>
      <c r="E12" s="4">
        <v>3538166</v>
      </c>
      <c r="F12" s="43">
        <v>29036504</v>
      </c>
      <c r="G12" s="5">
        <v>0.751</v>
      </c>
      <c r="H12" s="5">
        <v>1.177</v>
      </c>
      <c r="L12" s="3" t="s">
        <v>38</v>
      </c>
      <c r="M12" s="3" t="s">
        <v>45</v>
      </c>
      <c r="N12" s="5">
        <f t="shared" si="0"/>
        <v>1.0768830206664708</v>
      </c>
      <c r="O12" s="23">
        <f>IF(COUNT(O13:O22)=10,SUM(O13:O22),"")</f>
        <v>27073696</v>
      </c>
      <c r="P12" s="4">
        <v>35882227</v>
      </c>
    </row>
    <row r="13" spans="1:16" ht="24.95" customHeight="1">
      <c r="A13" s="37" t="s">
        <v>15</v>
      </c>
      <c r="B13" s="6" t="s">
        <v>46</v>
      </c>
      <c r="C13" s="7">
        <v>4744678</v>
      </c>
      <c r="D13" s="7">
        <v>3145722</v>
      </c>
      <c r="E13" s="7">
        <v>495215</v>
      </c>
      <c r="F13" s="44">
        <v>3640937</v>
      </c>
      <c r="G13" s="8">
        <v>0.76700000000000002</v>
      </c>
      <c r="H13" s="8">
        <v>1.17</v>
      </c>
      <c r="L13" s="6" t="s">
        <v>15</v>
      </c>
      <c r="M13" s="6" t="s">
        <v>46</v>
      </c>
      <c r="N13" s="5">
        <f t="shared" si="0"/>
        <v>0.98181135692434018</v>
      </c>
      <c r="O13" s="16">
        <v>1605701</v>
      </c>
      <c r="P13" s="7">
        <v>4832576</v>
      </c>
    </row>
    <row r="14" spans="1:16" ht="24.95" customHeight="1">
      <c r="A14" s="37" t="s">
        <v>17</v>
      </c>
      <c r="B14" s="6" t="s">
        <v>47</v>
      </c>
      <c r="C14" s="7">
        <v>1555630</v>
      </c>
      <c r="D14" s="7">
        <v>1046273</v>
      </c>
      <c r="E14" s="7">
        <v>200354</v>
      </c>
      <c r="F14" s="44">
        <v>1246627</v>
      </c>
      <c r="G14" s="8">
        <v>0.80100000000000005</v>
      </c>
      <c r="H14" s="8">
        <v>1.1499999999999999</v>
      </c>
      <c r="L14" s="6" t="s">
        <v>17</v>
      </c>
      <c r="M14" s="6" t="s">
        <v>47</v>
      </c>
      <c r="N14" s="5">
        <f t="shared" si="0"/>
        <v>1.877530773603556</v>
      </c>
      <c r="O14" s="16">
        <f>404284+256010</f>
        <v>660294</v>
      </c>
      <c r="P14" s="7">
        <v>828551</v>
      </c>
    </row>
    <row r="15" spans="1:16" ht="24.95" customHeight="1">
      <c r="A15" s="37" t="s">
        <v>19</v>
      </c>
      <c r="B15" s="6" t="s">
        <v>48</v>
      </c>
      <c r="C15" s="7">
        <v>18750528</v>
      </c>
      <c r="D15" s="7">
        <v>12281594</v>
      </c>
      <c r="E15" s="7">
        <v>1734264</v>
      </c>
      <c r="F15" s="44">
        <v>14015858</v>
      </c>
      <c r="G15" s="8">
        <v>0.747</v>
      </c>
      <c r="H15" s="8">
        <v>1.0860000000000001</v>
      </c>
      <c r="L15" s="6" t="s">
        <v>19</v>
      </c>
      <c r="M15" s="6" t="s">
        <v>48</v>
      </c>
      <c r="N15" s="5">
        <f t="shared" si="0"/>
        <v>1.0894292202369926</v>
      </c>
      <c r="O15" s="16">
        <f>P15*3/4</f>
        <v>12908499</v>
      </c>
      <c r="P15" s="7">
        <v>17211332</v>
      </c>
    </row>
    <row r="16" spans="1:16" ht="24.95" customHeight="1">
      <c r="A16" s="37" t="s">
        <v>49</v>
      </c>
      <c r="B16" s="6" t="s">
        <v>50</v>
      </c>
      <c r="C16" s="7">
        <v>3036702</v>
      </c>
      <c r="D16" s="7">
        <v>1921306</v>
      </c>
      <c r="E16" s="7">
        <v>250163</v>
      </c>
      <c r="F16" s="44">
        <v>2171469</v>
      </c>
      <c r="G16" s="8">
        <v>0.71499999999999997</v>
      </c>
      <c r="H16" s="8">
        <v>1.143</v>
      </c>
      <c r="L16" s="6" t="s">
        <v>49</v>
      </c>
      <c r="M16" s="6" t="s">
        <v>50</v>
      </c>
      <c r="N16" s="5">
        <f t="shared" si="0"/>
        <v>1.0767186818563785</v>
      </c>
      <c r="O16" s="16">
        <v>1899824</v>
      </c>
      <c r="P16" s="7">
        <v>2820330</v>
      </c>
    </row>
    <row r="17" spans="1:16" ht="24.95" customHeight="1">
      <c r="A17" s="37" t="s">
        <v>51</v>
      </c>
      <c r="B17" s="6" t="s">
        <v>52</v>
      </c>
      <c r="C17" s="7">
        <v>5565721</v>
      </c>
      <c r="D17" s="7">
        <v>3968359</v>
      </c>
      <c r="E17" s="7">
        <v>400354</v>
      </c>
      <c r="F17" s="44">
        <v>4368713</v>
      </c>
      <c r="G17" s="8">
        <v>0.78500000000000003</v>
      </c>
      <c r="H17" s="8">
        <v>0.64100000000000001</v>
      </c>
      <c r="L17" s="6" t="s">
        <v>51</v>
      </c>
      <c r="M17" s="6" t="s">
        <v>52</v>
      </c>
      <c r="N17" s="5">
        <f t="shared" si="0"/>
        <v>0.8701758012084887</v>
      </c>
      <c r="O17" s="16">
        <v>6815742</v>
      </c>
      <c r="P17" s="7">
        <v>6396088</v>
      </c>
    </row>
    <row r="18" spans="1:16" ht="24.95" customHeight="1">
      <c r="A18" s="37" t="s">
        <v>53</v>
      </c>
      <c r="B18" s="6" t="s">
        <v>54</v>
      </c>
      <c r="C18" s="7">
        <v>592229</v>
      </c>
      <c r="D18" s="7">
        <v>393240</v>
      </c>
      <c r="E18" s="7">
        <v>51124</v>
      </c>
      <c r="F18" s="44">
        <v>444364</v>
      </c>
      <c r="G18" s="8">
        <v>0.75</v>
      </c>
      <c r="H18" s="8">
        <v>1.1000000000000001</v>
      </c>
      <c r="L18" s="6" t="s">
        <v>53</v>
      </c>
      <c r="M18" s="6" t="s">
        <v>54</v>
      </c>
      <c r="N18" s="5">
        <f t="shared" si="0"/>
        <v>1.042021937340986</v>
      </c>
      <c r="O18" s="16">
        <f>62347+276353+65094</f>
        <v>403794</v>
      </c>
      <c r="P18" s="7">
        <v>568346</v>
      </c>
    </row>
    <row r="19" spans="1:16" ht="24.95" customHeight="1">
      <c r="A19" s="37" t="s">
        <v>55</v>
      </c>
      <c r="B19" s="6" t="s">
        <v>56</v>
      </c>
      <c r="C19" s="7">
        <v>3100165</v>
      </c>
      <c r="D19" s="7">
        <v>2167015</v>
      </c>
      <c r="E19" s="7">
        <v>290876</v>
      </c>
      <c r="F19" s="44">
        <v>2457891</v>
      </c>
      <c r="G19" s="8">
        <v>0.79300000000000004</v>
      </c>
      <c r="H19" s="8">
        <v>0.998</v>
      </c>
      <c r="L19" s="6" t="s">
        <v>55</v>
      </c>
      <c r="M19" s="6" t="s">
        <v>56</v>
      </c>
      <c r="N19" s="5">
        <f t="shared" si="0"/>
        <v>1.4245111315024899</v>
      </c>
      <c r="O19" s="16">
        <v>2462745</v>
      </c>
      <c r="P19" s="7">
        <v>2176301</v>
      </c>
    </row>
    <row r="20" spans="1:16" ht="24.95" customHeight="1">
      <c r="A20" s="37" t="s">
        <v>57</v>
      </c>
      <c r="B20" s="6" t="s">
        <v>58</v>
      </c>
      <c r="C20" s="7">
        <v>457332</v>
      </c>
      <c r="D20" s="7">
        <v>86436</v>
      </c>
      <c r="E20" s="7">
        <v>52234</v>
      </c>
      <c r="F20" s="44">
        <v>138670</v>
      </c>
      <c r="G20" s="8">
        <v>0.30299999999999999</v>
      </c>
      <c r="H20" s="8">
        <v>1.1599999999999999</v>
      </c>
      <c r="L20" s="6" t="s">
        <v>57</v>
      </c>
      <c r="M20" s="6" t="s">
        <v>58</v>
      </c>
      <c r="N20" s="5">
        <f t="shared" si="0"/>
        <v>3.9312994816514943</v>
      </c>
      <c r="O20" s="16">
        <v>21799</v>
      </c>
      <c r="P20" s="7">
        <v>116331</v>
      </c>
    </row>
    <row r="21" spans="1:16" ht="24.95" customHeight="1">
      <c r="A21" s="37" t="s">
        <v>59</v>
      </c>
      <c r="B21" s="6" t="s">
        <v>60</v>
      </c>
      <c r="C21" s="7">
        <v>648863</v>
      </c>
      <c r="D21" s="7">
        <v>362066</v>
      </c>
      <c r="E21" s="7">
        <v>44258</v>
      </c>
      <c r="F21" s="44">
        <v>406324</v>
      </c>
      <c r="G21" s="8">
        <v>0.626</v>
      </c>
      <c r="H21" s="8">
        <v>1.1200000000000001</v>
      </c>
      <c r="L21" s="6" t="s">
        <v>59</v>
      </c>
      <c r="M21" s="6" t="s">
        <v>60</v>
      </c>
      <c r="N21" s="5">
        <f t="shared" si="0"/>
        <v>0.97990099249137685</v>
      </c>
      <c r="O21" s="16">
        <v>256029</v>
      </c>
      <c r="P21" s="7">
        <v>662172</v>
      </c>
    </row>
    <row r="22" spans="1:16" ht="24.95" customHeight="1">
      <c r="A22" s="37" t="s">
        <v>61</v>
      </c>
      <c r="B22" s="6" t="s">
        <v>62</v>
      </c>
      <c r="C22" s="7">
        <v>189113</v>
      </c>
      <c r="D22" s="7">
        <v>126327</v>
      </c>
      <c r="E22" s="7">
        <v>19324</v>
      </c>
      <c r="F22" s="44">
        <v>145651</v>
      </c>
      <c r="G22" s="8">
        <v>0.77</v>
      </c>
      <c r="H22" s="8">
        <v>1.06</v>
      </c>
      <c r="L22" s="6" t="s">
        <v>61</v>
      </c>
      <c r="M22" s="6" t="s">
        <v>62</v>
      </c>
      <c r="N22" s="5">
        <f t="shared" si="0"/>
        <v>0.67492148465381874</v>
      </c>
      <c r="O22" s="16">
        <v>39269</v>
      </c>
      <c r="P22" s="7">
        <v>280200</v>
      </c>
    </row>
    <row r="23" spans="1:16" ht="24.95" customHeight="1">
      <c r="A23" s="34" t="s">
        <v>63</v>
      </c>
      <c r="B23" s="3" t="s">
        <v>64</v>
      </c>
      <c r="C23" s="4">
        <v>41200</v>
      </c>
      <c r="D23" s="23">
        <v>13025</v>
      </c>
      <c r="E23" s="4">
        <v>11025</v>
      </c>
      <c r="F23" s="43">
        <v>24050</v>
      </c>
      <c r="G23" s="5">
        <v>0.58399999999999996</v>
      </c>
      <c r="H23" s="5">
        <v>1.0349999999999999</v>
      </c>
      <c r="L23" s="3" t="s">
        <v>63</v>
      </c>
      <c r="M23" s="3" t="s">
        <v>64</v>
      </c>
      <c r="N23" s="5">
        <f t="shared" si="0"/>
        <v>0.76722532588454373</v>
      </c>
      <c r="O23" s="23">
        <v>23244</v>
      </c>
      <c r="P23" s="4">
        <v>53700</v>
      </c>
    </row>
    <row r="24" spans="1:16" ht="36" customHeight="1">
      <c r="A24" s="34" t="s">
        <v>65</v>
      </c>
      <c r="B24" s="3" t="s">
        <v>66</v>
      </c>
      <c r="C24" s="4">
        <v>103700</v>
      </c>
      <c r="D24" s="23">
        <v>42458</v>
      </c>
      <c r="E24" s="4">
        <v>0</v>
      </c>
      <c r="F24" s="45">
        <v>42458</v>
      </c>
      <c r="G24" s="5">
        <v>0.40899999999999997</v>
      </c>
      <c r="H24" s="5">
        <v>1.23</v>
      </c>
      <c r="L24" s="3" t="s">
        <v>65</v>
      </c>
      <c r="M24" s="3" t="s">
        <v>66</v>
      </c>
      <c r="N24" s="5">
        <f t="shared" si="0"/>
        <v>1</v>
      </c>
      <c r="O24" s="23">
        <v>34522</v>
      </c>
      <c r="P24" s="4">
        <v>103700</v>
      </c>
    </row>
    <row r="25" spans="1:16" ht="34.5" customHeight="1">
      <c r="A25" s="34" t="s">
        <v>67</v>
      </c>
      <c r="B25" s="3" t="s">
        <v>68</v>
      </c>
      <c r="C25" s="4">
        <v>3230</v>
      </c>
      <c r="D25" s="23">
        <v>3230</v>
      </c>
      <c r="E25" s="4">
        <v>0</v>
      </c>
      <c r="F25" s="43">
        <v>3230</v>
      </c>
      <c r="G25" s="5">
        <v>1</v>
      </c>
      <c r="H25" s="5">
        <v>1</v>
      </c>
      <c r="L25" s="3" t="s">
        <v>67</v>
      </c>
      <c r="M25" s="3" t="s">
        <v>68</v>
      </c>
      <c r="N25" s="5">
        <f t="shared" si="0"/>
        <v>1</v>
      </c>
      <c r="O25" s="23">
        <v>3230</v>
      </c>
      <c r="P25" s="4">
        <v>3230</v>
      </c>
    </row>
    <row r="26" spans="1:16" ht="24.95" customHeight="1">
      <c r="A26" s="34" t="s">
        <v>69</v>
      </c>
      <c r="B26" s="3" t="s">
        <v>70</v>
      </c>
      <c r="C26" s="4">
        <v>990462</v>
      </c>
      <c r="D26" s="23">
        <v>404177</v>
      </c>
      <c r="E26" s="4">
        <v>62341</v>
      </c>
      <c r="F26" s="43">
        <v>466518</v>
      </c>
      <c r="G26" s="5">
        <v>0.47099999999999997</v>
      </c>
      <c r="H26" s="5">
        <v>1.036</v>
      </c>
      <c r="L26" s="3" t="s">
        <v>69</v>
      </c>
      <c r="M26" s="3" t="s">
        <v>70</v>
      </c>
      <c r="N26" s="5">
        <f t="shared" si="0"/>
        <v>1</v>
      </c>
      <c r="O26" s="23">
        <v>450434</v>
      </c>
      <c r="P26" s="4">
        <v>990462</v>
      </c>
    </row>
    <row r="27" spans="1:16" ht="33" customHeight="1">
      <c r="A27" s="34" t="s">
        <v>71</v>
      </c>
      <c r="B27" s="3" t="s">
        <v>72</v>
      </c>
      <c r="C27" s="4">
        <v>3297832</v>
      </c>
      <c r="D27" s="23">
        <v>2948262</v>
      </c>
      <c r="E27" s="4">
        <v>425241</v>
      </c>
      <c r="F27" s="43">
        <v>3373503</v>
      </c>
      <c r="G27" s="5">
        <v>1.0229999999999999</v>
      </c>
      <c r="H27" s="5">
        <v>1.3140000000000001</v>
      </c>
      <c r="L27" s="3" t="s">
        <v>71</v>
      </c>
      <c r="M27" s="3" t="s">
        <v>72</v>
      </c>
      <c r="N27" s="5">
        <f t="shared" si="0"/>
        <v>1</v>
      </c>
      <c r="O27" s="23">
        <v>2567243</v>
      </c>
      <c r="P27" s="4">
        <v>3297832</v>
      </c>
    </row>
  </sheetData>
  <mergeCells count="15">
    <mergeCell ref="N5:N6"/>
    <mergeCell ref="L5:L6"/>
    <mergeCell ref="M5:M6"/>
    <mergeCell ref="P5:P6"/>
    <mergeCell ref="A1:H1"/>
    <mergeCell ref="A2:H2"/>
    <mergeCell ref="A3:H3"/>
    <mergeCell ref="A4:H4"/>
    <mergeCell ref="A5:A6"/>
    <mergeCell ref="B5:B6"/>
    <mergeCell ref="C5:C6"/>
    <mergeCell ref="E5:E6"/>
    <mergeCell ref="F5:F6"/>
    <mergeCell ref="G5:H5"/>
    <mergeCell ref="D5:D6"/>
  </mergeCells>
  <conditionalFormatting sqref="E25:H27 E24 G24:H24 N7:O1048576 E7:H23">
    <cfRule type="expression" dxfId="1" priority="2">
      <formula>LEN(E7)=0</formula>
    </cfRule>
  </conditionalFormatting>
  <conditionalFormatting sqref="N1:O5">
    <cfRule type="expression" dxfId="0" priority="1">
      <formula>LEN(N1)=0</formula>
    </cfRule>
  </conditionalFormatting>
  <pageMargins left="0.51181102362204722" right="0.39370078740157483" top="0.43307086614173229" bottom="0.43307086614173229" header="0.19685039370078741" footer="0.19685039370078741"/>
  <pageSetup paperSize="9" scale="80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showGridLines="0" tabSelected="1" topLeftCell="A2" zoomScale="85" zoomScaleNormal="85" workbookViewId="0">
      <selection activeCell="F16" sqref="F16"/>
    </sheetView>
  </sheetViews>
  <sheetFormatPr defaultRowHeight="14.25"/>
  <cols>
    <col min="1" max="1" width="7" style="38" customWidth="1"/>
    <col min="2" max="2" width="51.625" customWidth="1"/>
    <col min="3" max="3" width="16.125" customWidth="1"/>
  </cols>
  <sheetData>
    <row r="1" spans="1:3" ht="24.95" customHeight="1">
      <c r="A1" s="52" t="s">
        <v>74</v>
      </c>
      <c r="B1" s="52"/>
      <c r="C1" s="52"/>
    </row>
    <row r="2" spans="1:3" ht="49.5" customHeight="1">
      <c r="A2" s="61" t="s">
        <v>141</v>
      </c>
      <c r="B2" s="61"/>
      <c r="C2" s="61"/>
    </row>
    <row r="3" spans="1:3" ht="12.75" customHeight="1">
      <c r="A3" s="61"/>
      <c r="B3" s="61"/>
      <c r="C3" s="61"/>
    </row>
    <row r="4" spans="1:3" ht="12" customHeight="1">
      <c r="A4" s="54" t="s">
        <v>2</v>
      </c>
      <c r="B4" s="54"/>
      <c r="C4" s="54"/>
    </row>
    <row r="5" spans="1:3" ht="12.75" customHeight="1">
      <c r="A5" s="55" t="s">
        <v>3</v>
      </c>
      <c r="B5" s="55"/>
      <c r="C5" s="55"/>
    </row>
    <row r="6" spans="1:3" ht="24.95" customHeight="1">
      <c r="A6" s="39" t="s">
        <v>4</v>
      </c>
      <c r="B6" s="39" t="s">
        <v>75</v>
      </c>
      <c r="C6" s="39" t="s">
        <v>76</v>
      </c>
    </row>
    <row r="7" spans="1:3" ht="26.25" customHeight="1">
      <c r="A7" s="39" t="s">
        <v>13</v>
      </c>
      <c r="B7" s="3" t="s">
        <v>77</v>
      </c>
      <c r="C7" s="35"/>
    </row>
    <row r="8" spans="1:3" ht="24" customHeight="1">
      <c r="A8" s="37" t="s">
        <v>15</v>
      </c>
      <c r="B8" s="6" t="s">
        <v>78</v>
      </c>
      <c r="C8" s="36">
        <v>433812</v>
      </c>
    </row>
    <row r="9" spans="1:3" ht="24.95" customHeight="1">
      <c r="A9" s="37" t="s">
        <v>17</v>
      </c>
      <c r="B9" s="6" t="s">
        <v>79</v>
      </c>
      <c r="C9" s="36">
        <v>304000</v>
      </c>
    </row>
    <row r="10" spans="1:3" ht="24.95" customHeight="1">
      <c r="A10" s="37" t="s">
        <v>19</v>
      </c>
      <c r="B10" s="6" t="s">
        <v>80</v>
      </c>
      <c r="C10" s="36">
        <v>360048</v>
      </c>
    </row>
    <row r="11" spans="1:3" ht="24.95" customHeight="1">
      <c r="A11" s="37" t="s">
        <v>49</v>
      </c>
      <c r="B11" s="6" t="s">
        <v>81</v>
      </c>
      <c r="C11" s="36">
        <v>377764</v>
      </c>
    </row>
    <row r="12" spans="1:3" ht="24.95" customHeight="1">
      <c r="A12" s="39" t="s">
        <v>38</v>
      </c>
      <c r="B12" s="3" t="s">
        <v>82</v>
      </c>
      <c r="C12" s="35"/>
    </row>
    <row r="13" spans="1:3" ht="24.95" customHeight="1">
      <c r="A13" s="37" t="s">
        <v>15</v>
      </c>
      <c r="B13" s="6" t="s">
        <v>83</v>
      </c>
      <c r="C13" s="36">
        <v>450494</v>
      </c>
    </row>
    <row r="14" spans="1:3" ht="24.95" customHeight="1">
      <c r="A14" s="37" t="s">
        <v>17</v>
      </c>
      <c r="B14" s="6" t="s">
        <v>84</v>
      </c>
      <c r="C14" s="36">
        <v>156031</v>
      </c>
    </row>
    <row r="15" spans="1:3" ht="24.95" customHeight="1">
      <c r="A15" s="42" t="s">
        <v>21</v>
      </c>
      <c r="B15" s="29" t="s">
        <v>143</v>
      </c>
      <c r="C15" s="36">
        <v>151483</v>
      </c>
    </row>
    <row r="16" spans="1:3" ht="24.95" customHeight="1">
      <c r="A16" s="37" t="s">
        <v>21</v>
      </c>
      <c r="B16" s="6" t="s">
        <v>85</v>
      </c>
      <c r="C16" s="36">
        <v>3230</v>
      </c>
    </row>
    <row r="17" spans="1:3" ht="24.95" customHeight="1">
      <c r="A17" s="37" t="s">
        <v>21</v>
      </c>
      <c r="B17" s="6" t="s">
        <v>86</v>
      </c>
      <c r="C17" s="36">
        <v>1317</v>
      </c>
    </row>
    <row r="18" spans="1:3" ht="24.95" customHeight="1">
      <c r="A18" s="37" t="s">
        <v>19</v>
      </c>
      <c r="B18" s="6" t="s">
        <v>87</v>
      </c>
      <c r="C18" s="36">
        <v>0</v>
      </c>
    </row>
    <row r="19" spans="1:3" ht="24.95" customHeight="1">
      <c r="A19" s="37" t="s">
        <v>49</v>
      </c>
      <c r="B19" s="6" t="s">
        <v>140</v>
      </c>
      <c r="C19" s="47">
        <v>606525</v>
      </c>
    </row>
    <row r="20" spans="1:3" ht="24.95" customHeight="1">
      <c r="A20" s="41"/>
      <c r="B20" s="1"/>
      <c r="C20" s="1"/>
    </row>
  </sheetData>
  <mergeCells count="4">
    <mergeCell ref="A1:C1"/>
    <mergeCell ref="A4:C4"/>
    <mergeCell ref="A5:C5"/>
    <mergeCell ref="A2:C3"/>
  </mergeCells>
  <pageMargins left="0.51181102362204722" right="0.39370078740157483" top="0.43307086614173229" bottom="0.43307086614173229" header="0.19685039370078741" footer="0.19685039370078741"/>
  <pageSetup paperSize="9" scale="110" orientation="portrait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showGridLines="0" zoomScale="85" zoomScaleNormal="85" workbookViewId="0">
      <pane xSplit="1" topLeftCell="B1" activePane="topRight" state="frozen"/>
      <selection pane="topRight" activeCell="D34" sqref="D34"/>
    </sheetView>
  </sheetViews>
  <sheetFormatPr defaultRowHeight="14.25"/>
  <cols>
    <col min="1" max="1" width="31.625" style="9" customWidth="1"/>
    <col min="2" max="2" width="14.625" style="9" customWidth="1"/>
    <col min="3" max="3" width="14" style="9" customWidth="1"/>
    <col min="4" max="4" width="17" style="9" customWidth="1"/>
    <col min="5" max="5" width="16" style="9" customWidth="1"/>
    <col min="6" max="6" width="19.5" style="9" customWidth="1"/>
    <col min="7" max="7" width="20" style="21" customWidth="1"/>
    <col min="8" max="8" width="20" style="9" customWidth="1"/>
    <col min="9" max="9" width="85" style="9" customWidth="1"/>
    <col min="10" max="10" width="15" style="9" customWidth="1"/>
    <col min="11" max="16384" width="9" style="9"/>
  </cols>
  <sheetData>
    <row r="1" spans="1:10" ht="24.95" customHeight="1">
      <c r="A1" s="62" t="s">
        <v>88</v>
      </c>
      <c r="B1" s="63"/>
      <c r="C1" s="63"/>
      <c r="D1" s="63"/>
      <c r="E1" s="63"/>
      <c r="F1" s="63"/>
      <c r="G1" s="63"/>
      <c r="H1" s="63"/>
      <c r="I1" s="63"/>
      <c r="J1" s="63"/>
    </row>
    <row r="2" spans="1:10" ht="36" hidden="1" customHeight="1">
      <c r="A2" s="63" t="s">
        <v>89</v>
      </c>
      <c r="B2" s="63"/>
      <c r="C2" s="63"/>
      <c r="D2" s="63"/>
      <c r="E2" s="63"/>
      <c r="F2" s="63"/>
      <c r="G2" s="63"/>
      <c r="H2" s="63"/>
      <c r="I2" s="63"/>
      <c r="J2" s="63"/>
    </row>
    <row r="3" spans="1:10" ht="24.95" customHeight="1">
      <c r="A3" s="10"/>
      <c r="B3" s="10"/>
      <c r="C3" s="10"/>
      <c r="D3" s="10"/>
      <c r="E3" s="10"/>
      <c r="F3" s="10"/>
      <c r="G3" s="18"/>
      <c r="H3" s="10"/>
      <c r="I3" s="10"/>
      <c r="J3" s="10"/>
    </row>
    <row r="4" spans="1:10" ht="45" customHeight="1">
      <c r="A4" s="11" t="s">
        <v>90</v>
      </c>
      <c r="B4" s="11" t="s">
        <v>91</v>
      </c>
      <c r="C4" s="11" t="s">
        <v>92</v>
      </c>
      <c r="D4" s="11" t="s">
        <v>93</v>
      </c>
      <c r="E4" s="11" t="s">
        <v>94</v>
      </c>
      <c r="F4" s="11" t="s">
        <v>95</v>
      </c>
      <c r="G4" s="19" t="s">
        <v>96</v>
      </c>
      <c r="H4" s="11" t="s">
        <v>97</v>
      </c>
      <c r="I4" s="11" t="s">
        <v>98</v>
      </c>
      <c r="J4" s="11" t="s">
        <v>73</v>
      </c>
    </row>
    <row r="5" spans="1:10" s="27" customFormat="1" ht="24.95" customHeight="1">
      <c r="A5" s="22" t="s">
        <v>14</v>
      </c>
      <c r="B5" s="23">
        <v>33157000</v>
      </c>
      <c r="C5" s="23">
        <v>25696543</v>
      </c>
      <c r="D5" s="23">
        <v>3590000</v>
      </c>
      <c r="E5" s="24">
        <f t="shared" ref="E5:E24" si="0">IF(COUNT(C5:D5)=2,SUM(C5:D5),"")</f>
        <v>29286543</v>
      </c>
      <c r="F5" s="23">
        <v>36433000</v>
      </c>
      <c r="G5" s="25">
        <f>SUM(G6:G8)</f>
        <v>28860426</v>
      </c>
      <c r="H5" s="26"/>
      <c r="I5" s="22" t="s">
        <v>99</v>
      </c>
      <c r="J5" s="22" t="s">
        <v>100</v>
      </c>
    </row>
    <row r="6" spans="1:10" s="27" customFormat="1" ht="24.95" customHeight="1">
      <c r="A6" s="22" t="s">
        <v>16</v>
      </c>
      <c r="B6" s="23">
        <v>13900000</v>
      </c>
      <c r="C6" s="23">
        <v>9809216</v>
      </c>
      <c r="D6" s="23">
        <v>1616600</v>
      </c>
      <c r="E6" s="24">
        <f t="shared" si="0"/>
        <v>11425816</v>
      </c>
      <c r="F6" s="23">
        <v>14070000</v>
      </c>
      <c r="G6" s="25">
        <v>12992049</v>
      </c>
      <c r="H6" s="26"/>
      <c r="I6" s="22" t="s">
        <v>99</v>
      </c>
      <c r="J6" s="22" t="s">
        <v>100</v>
      </c>
    </row>
    <row r="7" spans="1:10" s="27" customFormat="1" ht="24.95" customHeight="1">
      <c r="A7" s="22" t="s">
        <v>18</v>
      </c>
      <c r="B7" s="23">
        <v>41000</v>
      </c>
      <c r="C7" s="23">
        <v>46688</v>
      </c>
      <c r="D7" s="23">
        <v>3900</v>
      </c>
      <c r="E7" s="24">
        <f t="shared" si="0"/>
        <v>50588</v>
      </c>
      <c r="F7" s="23">
        <v>62000</v>
      </c>
      <c r="G7" s="25">
        <v>36394</v>
      </c>
      <c r="H7" s="26"/>
      <c r="I7" s="22" t="s">
        <v>99</v>
      </c>
      <c r="J7" s="22" t="s">
        <v>100</v>
      </c>
    </row>
    <row r="8" spans="1:10" s="27" customFormat="1" ht="48" customHeight="1">
      <c r="A8" s="22" t="s">
        <v>20</v>
      </c>
      <c r="B8" s="23">
        <v>19216000</v>
      </c>
      <c r="C8" s="23">
        <v>15840639</v>
      </c>
      <c r="D8" s="23">
        <v>1969500</v>
      </c>
      <c r="E8" s="24">
        <f t="shared" si="0"/>
        <v>17810139</v>
      </c>
      <c r="F8" s="23">
        <v>22301000</v>
      </c>
      <c r="G8" s="25">
        <f>SUM(G9:G24)</f>
        <v>15831983</v>
      </c>
      <c r="H8" s="26"/>
      <c r="I8" s="22" t="s">
        <v>101</v>
      </c>
      <c r="J8" s="22" t="s">
        <v>100</v>
      </c>
    </row>
    <row r="9" spans="1:10" ht="30.75" customHeight="1">
      <c r="A9" s="10" t="s">
        <v>22</v>
      </c>
      <c r="B9" s="12">
        <v>1570000</v>
      </c>
      <c r="C9" s="12">
        <v>1174401</v>
      </c>
      <c r="D9" s="12">
        <v>148500</v>
      </c>
      <c r="E9" s="17">
        <f t="shared" si="0"/>
        <v>1322901</v>
      </c>
      <c r="F9" s="12">
        <v>1847100</v>
      </c>
      <c r="G9" s="16">
        <v>1090698</v>
      </c>
      <c r="H9" s="14"/>
      <c r="I9" s="10" t="s">
        <v>99</v>
      </c>
      <c r="J9" s="10" t="s">
        <v>100</v>
      </c>
    </row>
    <row r="10" spans="1:10" ht="35.25" customHeight="1">
      <c r="A10" s="10" t="s">
        <v>23</v>
      </c>
      <c r="B10" s="12">
        <v>145000</v>
      </c>
      <c r="C10" s="12">
        <v>104663</v>
      </c>
      <c r="D10" s="12">
        <v>7600</v>
      </c>
      <c r="E10" s="17">
        <f t="shared" si="0"/>
        <v>112263</v>
      </c>
      <c r="F10" s="12">
        <v>150000</v>
      </c>
      <c r="G10" s="16">
        <v>167194</v>
      </c>
      <c r="H10" s="14"/>
      <c r="I10" s="10" t="s">
        <v>99</v>
      </c>
      <c r="J10" s="10" t="s">
        <v>100</v>
      </c>
    </row>
    <row r="11" spans="1:10" ht="33" customHeight="1">
      <c r="A11" s="10" t="s">
        <v>24</v>
      </c>
      <c r="B11" s="12">
        <v>5710000</v>
      </c>
      <c r="C11" s="12">
        <v>4840103</v>
      </c>
      <c r="D11" s="12">
        <v>835000</v>
      </c>
      <c r="E11" s="17">
        <f t="shared" si="0"/>
        <v>5675103</v>
      </c>
      <c r="F11" s="12">
        <v>6898000</v>
      </c>
      <c r="G11" s="16">
        <v>5657887</v>
      </c>
      <c r="H11" s="14"/>
      <c r="I11" s="10" t="s">
        <v>99</v>
      </c>
      <c r="J11" s="10" t="s">
        <v>100</v>
      </c>
    </row>
    <row r="12" spans="1:10" ht="39.75" customHeight="1">
      <c r="A12" s="10" t="s">
        <v>25</v>
      </c>
      <c r="B12" s="12">
        <v>4730000</v>
      </c>
      <c r="C12" s="12">
        <v>4879945</v>
      </c>
      <c r="D12" s="12">
        <v>380000</v>
      </c>
      <c r="E12" s="17">
        <f t="shared" si="0"/>
        <v>5259945</v>
      </c>
      <c r="F12" s="12">
        <v>6461900</v>
      </c>
      <c r="G12" s="16">
        <v>3436419</v>
      </c>
      <c r="H12" s="14"/>
      <c r="I12" s="10" t="s">
        <v>99</v>
      </c>
      <c r="J12" s="10" t="s">
        <v>100</v>
      </c>
    </row>
    <row r="13" spans="1:10" ht="24.95" customHeight="1">
      <c r="A13" s="10" t="s">
        <v>26</v>
      </c>
      <c r="B13" s="12">
        <v>1457000</v>
      </c>
      <c r="C13" s="12">
        <v>1087152</v>
      </c>
      <c r="D13" s="12">
        <v>80000</v>
      </c>
      <c r="E13" s="17">
        <f t="shared" si="0"/>
        <v>1167152</v>
      </c>
      <c r="F13" s="12">
        <v>1500000</v>
      </c>
      <c r="G13" s="16">
        <v>1237995</v>
      </c>
      <c r="H13" s="14"/>
      <c r="I13" s="10" t="s">
        <v>99</v>
      </c>
      <c r="J13" s="10" t="s">
        <v>100</v>
      </c>
    </row>
    <row r="14" spans="1:10" ht="24.95" customHeight="1">
      <c r="A14" s="10" t="s">
        <v>27</v>
      </c>
      <c r="B14" s="12">
        <v>1750000</v>
      </c>
      <c r="C14" s="12">
        <v>773658</v>
      </c>
      <c r="D14" s="12">
        <v>8300</v>
      </c>
      <c r="E14" s="17">
        <f t="shared" si="0"/>
        <v>781958</v>
      </c>
      <c r="F14" s="12">
        <v>955000</v>
      </c>
      <c r="G14" s="16">
        <v>1321454</v>
      </c>
      <c r="H14" s="14"/>
      <c r="I14" s="10" t="s">
        <v>99</v>
      </c>
      <c r="J14" s="10" t="s">
        <v>100</v>
      </c>
    </row>
    <row r="15" spans="1:10" ht="24.95" customHeight="1">
      <c r="A15" s="10" t="s">
        <v>28</v>
      </c>
      <c r="B15" s="12">
        <v>1320000</v>
      </c>
      <c r="C15" s="12">
        <v>857858</v>
      </c>
      <c r="D15" s="12">
        <v>95000</v>
      </c>
      <c r="E15" s="17">
        <f t="shared" si="0"/>
        <v>952858</v>
      </c>
      <c r="F15" s="12">
        <v>1260000</v>
      </c>
      <c r="G15" s="16">
        <v>941917</v>
      </c>
      <c r="H15" s="14"/>
      <c r="I15" s="10" t="s">
        <v>99</v>
      </c>
      <c r="J15" s="10" t="s">
        <v>100</v>
      </c>
    </row>
    <row r="16" spans="1:10" ht="24.95" customHeight="1">
      <c r="A16" s="10" t="s">
        <v>29</v>
      </c>
      <c r="B16" s="12">
        <v>540000</v>
      </c>
      <c r="C16" s="12">
        <v>413379</v>
      </c>
      <c r="D16" s="12">
        <v>49000</v>
      </c>
      <c r="E16" s="17">
        <f t="shared" si="0"/>
        <v>462379</v>
      </c>
      <c r="F16" s="12">
        <v>600000</v>
      </c>
      <c r="G16" s="16">
        <v>456058</v>
      </c>
      <c r="H16" s="14"/>
      <c r="I16" s="10" t="s">
        <v>99</v>
      </c>
      <c r="J16" s="10" t="s">
        <v>100</v>
      </c>
    </row>
    <row r="17" spans="1:10" ht="24.95" customHeight="1">
      <c r="A17" s="10" t="s">
        <v>30</v>
      </c>
      <c r="B17" s="12">
        <v>105000</v>
      </c>
      <c r="C17" s="12">
        <v>60029</v>
      </c>
      <c r="D17" s="12">
        <v>9500</v>
      </c>
      <c r="E17" s="17">
        <f t="shared" si="0"/>
        <v>69529</v>
      </c>
      <c r="F17" s="12">
        <v>107000</v>
      </c>
      <c r="G17" s="16">
        <v>57440</v>
      </c>
      <c r="H17" s="14"/>
      <c r="I17" s="10" t="s">
        <v>99</v>
      </c>
      <c r="J17" s="10" t="s">
        <v>100</v>
      </c>
    </row>
    <row r="18" spans="1:10" ht="24.95" customHeight="1">
      <c r="A18" s="10" t="s">
        <v>31</v>
      </c>
      <c r="B18" s="12">
        <v>700000</v>
      </c>
      <c r="C18" s="12">
        <v>454215</v>
      </c>
      <c r="D18" s="12">
        <v>246000</v>
      </c>
      <c r="E18" s="17">
        <f t="shared" si="0"/>
        <v>700215</v>
      </c>
      <c r="F18" s="12">
        <v>1050000</v>
      </c>
      <c r="G18" s="16">
        <v>360920</v>
      </c>
      <c r="H18" s="14"/>
      <c r="I18" s="10" t="s">
        <v>99</v>
      </c>
      <c r="J18" s="10" t="s">
        <v>100</v>
      </c>
    </row>
    <row r="19" spans="1:10" ht="40.5" customHeight="1">
      <c r="A19" s="10" t="s">
        <v>32</v>
      </c>
      <c r="B19" s="12">
        <v>7000</v>
      </c>
      <c r="C19" s="12">
        <v>2685</v>
      </c>
      <c r="D19" s="12">
        <v>270</v>
      </c>
      <c r="E19" s="17">
        <f t="shared" si="0"/>
        <v>2955</v>
      </c>
      <c r="F19" s="12">
        <v>6800</v>
      </c>
      <c r="G19" s="16">
        <v>5981</v>
      </c>
      <c r="H19" s="14"/>
      <c r="I19" s="10" t="s">
        <v>99</v>
      </c>
      <c r="J19" s="10" t="s">
        <v>100</v>
      </c>
    </row>
    <row r="20" spans="1:10" ht="30.75" customHeight="1">
      <c r="A20" s="10" t="s">
        <v>33</v>
      </c>
      <c r="B20" s="12">
        <v>200000</v>
      </c>
      <c r="C20" s="12">
        <v>248124</v>
      </c>
      <c r="D20" s="12">
        <v>9800</v>
      </c>
      <c r="E20" s="17">
        <f t="shared" si="0"/>
        <v>257924</v>
      </c>
      <c r="F20" s="12">
        <v>300000</v>
      </c>
      <c r="G20" s="16">
        <v>163135</v>
      </c>
      <c r="H20" s="14"/>
      <c r="I20" s="10" t="s">
        <v>99</v>
      </c>
      <c r="J20" s="10" t="s">
        <v>100</v>
      </c>
    </row>
    <row r="21" spans="1:10" ht="30.75" customHeight="1">
      <c r="A21" s="10" t="s">
        <v>34</v>
      </c>
      <c r="B21" s="12">
        <v>135000</v>
      </c>
      <c r="C21" s="12">
        <v>42139</v>
      </c>
      <c r="D21" s="12">
        <v>5689</v>
      </c>
      <c r="E21" s="17">
        <f t="shared" si="0"/>
        <v>47828</v>
      </c>
      <c r="F21" s="12">
        <v>80000</v>
      </c>
      <c r="G21" s="16">
        <v>78142</v>
      </c>
      <c r="H21" s="14"/>
      <c r="I21" s="10" t="s">
        <v>99</v>
      </c>
      <c r="J21" s="10" t="s">
        <v>100</v>
      </c>
    </row>
    <row r="22" spans="1:10" ht="32.25" customHeight="1">
      <c r="A22" s="10" t="s">
        <v>35</v>
      </c>
      <c r="B22" s="12">
        <v>21000</v>
      </c>
      <c r="C22" s="12">
        <v>28189</v>
      </c>
      <c r="D22" s="12">
        <v>811</v>
      </c>
      <c r="E22" s="17">
        <f t="shared" si="0"/>
        <v>29000</v>
      </c>
      <c r="F22" s="12">
        <v>29000</v>
      </c>
      <c r="G22" s="16">
        <v>28741</v>
      </c>
      <c r="H22" s="14"/>
      <c r="I22" s="10" t="s">
        <v>99</v>
      </c>
      <c r="J22" s="10" t="s">
        <v>100</v>
      </c>
    </row>
    <row r="23" spans="1:10" ht="24.95" customHeight="1">
      <c r="A23" s="10" t="s">
        <v>36</v>
      </c>
      <c r="B23" s="12">
        <v>6000</v>
      </c>
      <c r="C23" s="12">
        <v>5311</v>
      </c>
      <c r="D23" s="12">
        <v>480</v>
      </c>
      <c r="E23" s="17">
        <f t="shared" si="0"/>
        <v>5791</v>
      </c>
      <c r="F23" s="12">
        <v>7000</v>
      </c>
      <c r="G23" s="16">
        <v>5234</v>
      </c>
      <c r="H23" s="14"/>
      <c r="I23" s="10" t="s">
        <v>99</v>
      </c>
      <c r="J23" s="10" t="s">
        <v>100</v>
      </c>
    </row>
    <row r="24" spans="1:10" ht="24.95" customHeight="1">
      <c r="A24" s="10" t="s">
        <v>37</v>
      </c>
      <c r="B24" s="12">
        <v>820000</v>
      </c>
      <c r="C24" s="12">
        <v>868789</v>
      </c>
      <c r="D24" s="12">
        <v>93550</v>
      </c>
      <c r="E24" s="17">
        <f t="shared" si="0"/>
        <v>962339</v>
      </c>
      <c r="F24" s="12">
        <v>1049000</v>
      </c>
      <c r="G24" s="16">
        <v>822768</v>
      </c>
      <c r="H24" s="14"/>
      <c r="I24" s="10" t="s">
        <v>99</v>
      </c>
      <c r="J24" s="10" t="s">
        <v>100</v>
      </c>
    </row>
    <row r="25" spans="1:10" s="27" customFormat="1" ht="24.95" customHeight="1">
      <c r="A25" s="22" t="s">
        <v>39</v>
      </c>
      <c r="B25" s="23">
        <v>18500000</v>
      </c>
      <c r="C25" s="23">
        <v>18805060</v>
      </c>
      <c r="D25" s="23">
        <v>1415000</v>
      </c>
      <c r="E25" s="24">
        <v>20220000</v>
      </c>
      <c r="F25" s="23">
        <v>24500000</v>
      </c>
      <c r="G25" s="25">
        <v>15455097</v>
      </c>
      <c r="H25" s="26">
        <v>1.3069999999999999</v>
      </c>
      <c r="I25" s="22" t="s">
        <v>102</v>
      </c>
      <c r="J25" s="22" t="s">
        <v>100</v>
      </c>
    </row>
    <row r="26" spans="1:10" ht="24.95" customHeight="1">
      <c r="A26" s="10"/>
      <c r="B26" s="12"/>
      <c r="C26" s="12"/>
      <c r="D26" s="12"/>
      <c r="E26" s="12"/>
      <c r="F26" s="12"/>
      <c r="G26" s="16"/>
      <c r="H26" s="10"/>
      <c r="I26" s="10"/>
      <c r="J26" s="10"/>
    </row>
    <row r="27" spans="1:10" ht="24.95" customHeight="1">
      <c r="A27" s="63" t="s">
        <v>103</v>
      </c>
      <c r="B27" s="64"/>
      <c r="C27" s="64"/>
      <c r="D27" s="64"/>
      <c r="E27" s="64"/>
      <c r="F27" s="64"/>
      <c r="G27" s="64"/>
      <c r="H27" s="63"/>
      <c r="I27" s="63"/>
      <c r="J27" s="63"/>
    </row>
    <row r="28" spans="1:10" ht="24.95" customHeight="1">
      <c r="A28" s="10"/>
      <c r="B28" s="12"/>
      <c r="C28" s="12"/>
      <c r="D28" s="12"/>
      <c r="E28" s="12">
        <f>SUM(E9:E24)-E8</f>
        <v>1</v>
      </c>
      <c r="F28" s="12"/>
      <c r="G28" s="16"/>
      <c r="H28" s="10"/>
      <c r="I28" s="10" t="s">
        <v>104</v>
      </c>
      <c r="J28" s="10"/>
    </row>
    <row r="29" spans="1:10" ht="24.95" customHeight="1">
      <c r="A29" s="10"/>
      <c r="B29" s="12"/>
      <c r="C29" s="12"/>
      <c r="D29" s="12"/>
      <c r="E29" s="12"/>
      <c r="F29" s="12"/>
      <c r="G29" s="16"/>
      <c r="H29" s="10"/>
      <c r="I29" s="10"/>
      <c r="J29" s="10"/>
    </row>
    <row r="30" spans="1:10" ht="24.95" customHeight="1">
      <c r="A30" s="62" t="s">
        <v>105</v>
      </c>
      <c r="B30" s="64"/>
      <c r="C30" s="64"/>
      <c r="D30" s="64"/>
      <c r="E30" s="64"/>
      <c r="F30" s="64"/>
      <c r="G30" s="64"/>
      <c r="H30" s="63"/>
      <c r="I30" s="63"/>
      <c r="J30" s="63"/>
    </row>
    <row r="31" spans="1:10" ht="24.95" customHeight="1">
      <c r="A31" s="11" t="s">
        <v>106</v>
      </c>
      <c r="B31" s="15" t="s">
        <v>107</v>
      </c>
      <c r="C31" s="15" t="s">
        <v>108</v>
      </c>
      <c r="D31" s="15" t="s">
        <v>93</v>
      </c>
      <c r="E31" s="15" t="s">
        <v>131</v>
      </c>
      <c r="F31" s="15" t="s">
        <v>132</v>
      </c>
      <c r="G31" s="20"/>
      <c r="H31" s="11"/>
      <c r="I31" s="11" t="s">
        <v>98</v>
      </c>
      <c r="J31" s="11" t="s">
        <v>73</v>
      </c>
    </row>
    <row r="32" spans="1:10" s="27" customFormat="1" ht="24.95" customHeight="1">
      <c r="A32" s="22" t="s">
        <v>43</v>
      </c>
      <c r="B32" s="23">
        <v>57080770</v>
      </c>
      <c r="C32" s="23">
        <f>C33+C34+C49+C48+C47+C46+C45</f>
        <v>35931227</v>
      </c>
      <c r="D32" s="28">
        <f>IF(COUNT(D33,D34,D45:D49)=7,SUM(D33,D34,D45:D49),"")</f>
        <v>6488434</v>
      </c>
      <c r="E32" s="24">
        <f>IF(COUNT(E33,E34,E45:E49)=7,SUM(E33,E34,E45:E49),"")</f>
        <v>42419661</v>
      </c>
      <c r="F32" s="24">
        <f>IF(COUNT(F33,F34,F45:F49)=7,SUM(F33,F34,F45:F49),"")</f>
        <v>35692270</v>
      </c>
      <c r="G32" s="25"/>
      <c r="H32" s="22"/>
      <c r="I32" s="22" t="s">
        <v>109</v>
      </c>
      <c r="J32" s="22" t="s">
        <v>100</v>
      </c>
    </row>
    <row r="33" spans="1:10" s="27" customFormat="1" ht="24.95" customHeight="1">
      <c r="A33" s="22" t="s">
        <v>44</v>
      </c>
      <c r="B33" s="23">
        <v>14003385</v>
      </c>
      <c r="C33" s="23">
        <v>7021737</v>
      </c>
      <c r="D33" s="25">
        <v>2445419</v>
      </c>
      <c r="E33" s="24">
        <f>IF(COUNT(C33:D33)=2,SUM(C33:D33),"")</f>
        <v>9467156</v>
      </c>
      <c r="F33" s="25">
        <v>7935243</v>
      </c>
      <c r="G33" s="25"/>
      <c r="H33" s="22"/>
      <c r="I33" s="22" t="s">
        <v>109</v>
      </c>
      <c r="J33" s="22" t="s">
        <v>100</v>
      </c>
    </row>
    <row r="34" spans="1:10" s="27" customFormat="1" ht="24.95" customHeight="1">
      <c r="A34" s="22" t="s">
        <v>45</v>
      </c>
      <c r="B34" s="23">
        <v>38640961</v>
      </c>
      <c r="C34" s="23">
        <v>25498338</v>
      </c>
      <c r="D34" s="24">
        <f>IF(COUNT(D35:D44)=10,SUM(D35:D44),"")</f>
        <v>3538166</v>
      </c>
      <c r="E34" s="24">
        <f>IF(COUNT(E35:E44)=10,SUM(E35:E44),"")</f>
        <v>29036504</v>
      </c>
      <c r="F34" s="24">
        <f>IF(COUNT(F35:F44)=10,SUM(F35:F44),"")</f>
        <v>24678354</v>
      </c>
      <c r="G34" s="25"/>
      <c r="H34" s="22"/>
      <c r="I34" s="22" t="s">
        <v>109</v>
      </c>
      <c r="J34" s="22" t="s">
        <v>100</v>
      </c>
    </row>
    <row r="35" spans="1:10" ht="24.95" customHeight="1">
      <c r="A35" s="10" t="s">
        <v>46</v>
      </c>
      <c r="B35" s="12">
        <v>4744678</v>
      </c>
      <c r="C35" s="12">
        <v>3145722</v>
      </c>
      <c r="D35" s="16">
        <v>495215</v>
      </c>
      <c r="E35" s="17">
        <f t="shared" ref="E35:E49" si="1">IF(COUNT(C35:D35)=2,SUM(C35:D35),"")</f>
        <v>3640937</v>
      </c>
      <c r="F35" s="16">
        <v>1605701</v>
      </c>
      <c r="G35" s="16"/>
      <c r="H35" s="10"/>
      <c r="I35" s="10" t="s">
        <v>109</v>
      </c>
      <c r="J35" s="10" t="s">
        <v>100</v>
      </c>
    </row>
    <row r="36" spans="1:10" ht="24.95" customHeight="1">
      <c r="A36" s="10" t="s">
        <v>47</v>
      </c>
      <c r="B36" s="12">
        <v>1555630</v>
      </c>
      <c r="C36" s="12">
        <v>1046273</v>
      </c>
      <c r="D36" s="16">
        <v>200354</v>
      </c>
      <c r="E36" s="17">
        <f t="shared" si="1"/>
        <v>1246627</v>
      </c>
      <c r="F36" s="16">
        <f>404284+256010</f>
        <v>660294</v>
      </c>
      <c r="G36" s="16"/>
      <c r="H36" s="10"/>
      <c r="I36" s="10" t="s">
        <v>109</v>
      </c>
      <c r="J36" s="10" t="s">
        <v>100</v>
      </c>
    </row>
    <row r="37" spans="1:10" ht="24.95" customHeight="1">
      <c r="A37" s="10" t="s">
        <v>48</v>
      </c>
      <c r="B37" s="12">
        <v>18750528</v>
      </c>
      <c r="C37" s="12">
        <v>12281594</v>
      </c>
      <c r="D37" s="16">
        <v>1734264</v>
      </c>
      <c r="E37" s="17">
        <f t="shared" si="1"/>
        <v>14015858</v>
      </c>
      <c r="F37" s="16">
        <v>10513157</v>
      </c>
      <c r="G37" s="16"/>
      <c r="H37" s="10"/>
      <c r="I37" s="10" t="s">
        <v>109</v>
      </c>
      <c r="J37" s="10" t="s">
        <v>100</v>
      </c>
    </row>
    <row r="38" spans="1:10" ht="31.5" customHeight="1">
      <c r="A38" s="10" t="s">
        <v>50</v>
      </c>
      <c r="B38" s="12">
        <v>3036702</v>
      </c>
      <c r="C38" s="12">
        <v>1921306</v>
      </c>
      <c r="D38" s="16">
        <v>250163</v>
      </c>
      <c r="E38" s="17">
        <f t="shared" si="1"/>
        <v>2171469</v>
      </c>
      <c r="F38" s="16">
        <v>1899824</v>
      </c>
      <c r="G38" s="16"/>
      <c r="H38" s="10"/>
      <c r="I38" s="10" t="s">
        <v>109</v>
      </c>
      <c r="J38" s="10" t="s">
        <v>100</v>
      </c>
    </row>
    <row r="39" spans="1:10" ht="24.95" customHeight="1">
      <c r="A39" s="10" t="s">
        <v>52</v>
      </c>
      <c r="B39" s="12">
        <v>5565721</v>
      </c>
      <c r="C39" s="12">
        <v>3968359</v>
      </c>
      <c r="D39" s="16">
        <v>400354</v>
      </c>
      <c r="E39" s="17">
        <f t="shared" si="1"/>
        <v>4368713</v>
      </c>
      <c r="F39" s="16">
        <v>6815742</v>
      </c>
      <c r="G39" s="16"/>
      <c r="H39" s="10"/>
      <c r="I39" s="10" t="s">
        <v>109</v>
      </c>
      <c r="J39" s="10" t="s">
        <v>100</v>
      </c>
    </row>
    <row r="40" spans="1:10" ht="24.95" customHeight="1">
      <c r="A40" s="10" t="s">
        <v>54</v>
      </c>
      <c r="B40" s="12">
        <v>592229</v>
      </c>
      <c r="C40" s="12">
        <v>393240</v>
      </c>
      <c r="D40" s="16">
        <v>51124</v>
      </c>
      <c r="E40" s="17">
        <f t="shared" si="1"/>
        <v>444364</v>
      </c>
      <c r="F40" s="16">
        <f>62347+276353+65094</f>
        <v>403794</v>
      </c>
      <c r="G40" s="16"/>
      <c r="H40" s="10"/>
      <c r="I40" s="10" t="s">
        <v>109</v>
      </c>
      <c r="J40" s="10" t="s">
        <v>100</v>
      </c>
    </row>
    <row r="41" spans="1:10" ht="24.95" customHeight="1">
      <c r="A41" s="10" t="s">
        <v>56</v>
      </c>
      <c r="B41" s="12">
        <v>3100165</v>
      </c>
      <c r="C41" s="12">
        <v>2167015</v>
      </c>
      <c r="D41" s="16">
        <v>290876</v>
      </c>
      <c r="E41" s="17">
        <f t="shared" si="1"/>
        <v>2457891</v>
      </c>
      <c r="F41" s="16">
        <v>2462745</v>
      </c>
      <c r="G41" s="16"/>
      <c r="H41" s="10"/>
      <c r="I41" s="10" t="s">
        <v>109</v>
      </c>
      <c r="J41" s="10" t="s">
        <v>100</v>
      </c>
    </row>
    <row r="42" spans="1:10" ht="24.95" customHeight="1">
      <c r="A42" s="10" t="s">
        <v>58</v>
      </c>
      <c r="B42" s="12">
        <v>457332</v>
      </c>
      <c r="C42" s="12">
        <v>86436</v>
      </c>
      <c r="D42" s="16">
        <v>52234</v>
      </c>
      <c r="E42" s="17">
        <f>IF(COUNT(C42:D42)=2,SUM(C42:D42),"")</f>
        <v>138670</v>
      </c>
      <c r="F42" s="16">
        <v>21799</v>
      </c>
      <c r="G42" s="16"/>
      <c r="H42" s="10"/>
      <c r="I42" s="10" t="s">
        <v>109</v>
      </c>
      <c r="J42" s="10" t="s">
        <v>100</v>
      </c>
    </row>
    <row r="43" spans="1:10" ht="24.95" customHeight="1">
      <c r="A43" s="10" t="s">
        <v>60</v>
      </c>
      <c r="B43" s="12">
        <v>648863</v>
      </c>
      <c r="C43" s="12">
        <v>362066</v>
      </c>
      <c r="D43" s="16">
        <v>44258</v>
      </c>
      <c r="E43" s="17">
        <f t="shared" si="1"/>
        <v>406324</v>
      </c>
      <c r="F43" s="16">
        <v>256029</v>
      </c>
      <c r="G43" s="16"/>
      <c r="H43" s="10"/>
      <c r="I43" s="10" t="s">
        <v>109</v>
      </c>
      <c r="J43" s="10" t="s">
        <v>100</v>
      </c>
    </row>
    <row r="44" spans="1:10" ht="24.95" customHeight="1">
      <c r="A44" s="10" t="s">
        <v>62</v>
      </c>
      <c r="B44" s="12">
        <v>189113</v>
      </c>
      <c r="C44" s="12">
        <v>126327</v>
      </c>
      <c r="D44" s="16">
        <v>19324</v>
      </c>
      <c r="E44" s="17">
        <f t="shared" si="1"/>
        <v>145651</v>
      </c>
      <c r="F44" s="16">
        <v>39269</v>
      </c>
      <c r="G44" s="16"/>
      <c r="H44" s="10"/>
      <c r="I44" s="10" t="s">
        <v>109</v>
      </c>
      <c r="J44" s="10" t="s">
        <v>100</v>
      </c>
    </row>
    <row r="45" spans="1:10" s="27" customFormat="1" ht="24.95" customHeight="1">
      <c r="A45" s="22" t="s">
        <v>64</v>
      </c>
      <c r="B45" s="23">
        <v>41200</v>
      </c>
      <c r="C45" s="23">
        <v>13025</v>
      </c>
      <c r="D45" s="25">
        <v>11025</v>
      </c>
      <c r="E45" s="24">
        <f t="shared" si="1"/>
        <v>24050</v>
      </c>
      <c r="F45" s="25">
        <v>23244</v>
      </c>
      <c r="G45" s="25"/>
      <c r="H45" s="22"/>
      <c r="I45" s="22" t="s">
        <v>109</v>
      </c>
      <c r="J45" s="22" t="s">
        <v>100</v>
      </c>
    </row>
    <row r="46" spans="1:10" s="27" customFormat="1" ht="33" customHeight="1">
      <c r="A46" s="22" t="s">
        <v>66</v>
      </c>
      <c r="B46" s="23">
        <v>103700</v>
      </c>
      <c r="C46" s="23">
        <v>42458</v>
      </c>
      <c r="D46" s="25">
        <v>6242</v>
      </c>
      <c r="E46" s="24">
        <f t="shared" si="1"/>
        <v>48700</v>
      </c>
      <c r="F46" s="25">
        <v>34522</v>
      </c>
      <c r="G46" s="25"/>
      <c r="H46" s="22"/>
      <c r="I46" s="22" t="s">
        <v>109</v>
      </c>
      <c r="J46" s="22" t="s">
        <v>100</v>
      </c>
    </row>
    <row r="47" spans="1:10" s="27" customFormat="1" ht="24.95" customHeight="1">
      <c r="A47" s="22" t="s">
        <v>68</v>
      </c>
      <c r="B47" s="23">
        <v>3230</v>
      </c>
      <c r="C47" s="23">
        <v>3230</v>
      </c>
      <c r="D47" s="25">
        <v>0</v>
      </c>
      <c r="E47" s="24">
        <f t="shared" si="1"/>
        <v>3230</v>
      </c>
      <c r="F47" s="25">
        <v>3230</v>
      </c>
      <c r="G47" s="25"/>
      <c r="H47" s="22"/>
      <c r="I47" s="22" t="s">
        <v>110</v>
      </c>
      <c r="J47" s="22" t="s">
        <v>100</v>
      </c>
    </row>
    <row r="48" spans="1:10" s="27" customFormat="1" ht="24.95" customHeight="1">
      <c r="A48" s="22" t="s">
        <v>70</v>
      </c>
      <c r="B48" s="23">
        <v>990462</v>
      </c>
      <c r="C48" s="23">
        <v>404177</v>
      </c>
      <c r="D48" s="25">
        <v>62341</v>
      </c>
      <c r="E48" s="24">
        <f t="shared" si="1"/>
        <v>466518</v>
      </c>
      <c r="F48" s="25">
        <v>450434</v>
      </c>
      <c r="G48" s="25"/>
      <c r="H48" s="22"/>
      <c r="I48" s="22" t="s">
        <v>109</v>
      </c>
      <c r="J48" s="22" t="s">
        <v>100</v>
      </c>
    </row>
    <row r="49" spans="1:10" s="27" customFormat="1" ht="36" customHeight="1">
      <c r="A49" s="22" t="s">
        <v>72</v>
      </c>
      <c r="B49" s="23">
        <v>3297832</v>
      </c>
      <c r="C49" s="23">
        <v>2948262</v>
      </c>
      <c r="D49" s="25">
        <v>425241</v>
      </c>
      <c r="E49" s="24">
        <f t="shared" si="1"/>
        <v>3373503</v>
      </c>
      <c r="F49" s="25">
        <v>2567243</v>
      </c>
      <c r="G49" s="25"/>
      <c r="H49" s="22"/>
      <c r="I49" s="22" t="s">
        <v>109</v>
      </c>
      <c r="J49" s="22" t="s">
        <v>100</v>
      </c>
    </row>
    <row r="50" spans="1:10" ht="24.95" customHeight="1">
      <c r="A50" s="10"/>
      <c r="B50" s="10"/>
      <c r="C50" s="10"/>
      <c r="D50" s="10"/>
      <c r="E50" s="10"/>
      <c r="F50" s="10"/>
      <c r="G50" s="18"/>
      <c r="H50" s="10"/>
      <c r="I50" s="10"/>
      <c r="J50" s="10"/>
    </row>
    <row r="51" spans="1:10" ht="24.95" customHeight="1">
      <c r="A51" s="62" t="s">
        <v>111</v>
      </c>
      <c r="B51" s="63"/>
      <c r="C51" s="63"/>
      <c r="D51" s="63"/>
      <c r="E51" s="63"/>
      <c r="F51" s="63"/>
      <c r="G51" s="63"/>
      <c r="H51" s="63"/>
      <c r="I51" s="63"/>
      <c r="J51" s="63"/>
    </row>
    <row r="52" spans="1:10" ht="24.95" customHeight="1">
      <c r="A52" s="10"/>
      <c r="B52" s="10"/>
      <c r="C52" s="10"/>
      <c r="D52" s="10"/>
      <c r="E52" s="10"/>
      <c r="F52" s="10"/>
      <c r="G52" s="18"/>
      <c r="H52" s="10"/>
      <c r="I52" s="10"/>
      <c r="J52" s="10"/>
    </row>
    <row r="53" spans="1:10" ht="24.95" customHeight="1">
      <c r="A53" s="10" t="s">
        <v>112</v>
      </c>
      <c r="B53" s="12">
        <v>433812</v>
      </c>
      <c r="C53" s="63" t="s">
        <v>113</v>
      </c>
      <c r="D53" s="63"/>
      <c r="E53" s="63"/>
      <c r="F53" s="63"/>
      <c r="G53" s="63"/>
      <c r="H53" s="63"/>
      <c r="I53" s="63"/>
      <c r="J53" s="63"/>
    </row>
    <row r="54" spans="1:10" ht="24.95" customHeight="1">
      <c r="A54" s="10" t="s">
        <v>79</v>
      </c>
      <c r="B54" s="13">
        <v>304000</v>
      </c>
      <c r="C54" s="63" t="s">
        <v>114</v>
      </c>
      <c r="D54" s="63"/>
      <c r="E54" s="63"/>
      <c r="F54" s="63"/>
      <c r="G54" s="63"/>
      <c r="H54" s="63"/>
      <c r="I54" s="63"/>
      <c r="J54" s="63"/>
    </row>
    <row r="55" spans="1:10" ht="24.95" customHeight="1">
      <c r="A55" s="10" t="s">
        <v>115</v>
      </c>
      <c r="B55" s="13"/>
      <c r="C55" s="63" t="s">
        <v>116</v>
      </c>
      <c r="D55" s="63"/>
      <c r="E55" s="63"/>
      <c r="F55" s="63"/>
      <c r="G55" s="63"/>
      <c r="H55" s="63"/>
      <c r="I55" s="63"/>
      <c r="J55" s="63"/>
    </row>
    <row r="56" spans="1:10" ht="24.95" customHeight="1">
      <c r="A56" s="10" t="s">
        <v>117</v>
      </c>
      <c r="B56" s="12">
        <v>450494</v>
      </c>
      <c r="C56" s="63" t="s">
        <v>113</v>
      </c>
      <c r="D56" s="63"/>
      <c r="E56" s="63"/>
      <c r="F56" s="63"/>
      <c r="G56" s="63"/>
      <c r="H56" s="63"/>
      <c r="I56" s="63"/>
      <c r="J56" s="63"/>
    </row>
    <row r="57" spans="1:10" ht="24.95" customHeight="1">
      <c r="A57" s="10" t="s">
        <v>118</v>
      </c>
      <c r="B57" s="12">
        <v>3230</v>
      </c>
      <c r="C57" s="63" t="s">
        <v>119</v>
      </c>
      <c r="D57" s="63"/>
      <c r="E57" s="63"/>
      <c r="F57" s="63"/>
      <c r="G57" s="63"/>
      <c r="H57" s="63"/>
      <c r="I57" s="63"/>
      <c r="J57" s="63"/>
    </row>
    <row r="58" spans="1:10" ht="24.95" customHeight="1">
      <c r="A58" s="10" t="s">
        <v>120</v>
      </c>
      <c r="B58" s="13"/>
      <c r="C58" s="63" t="s">
        <v>121</v>
      </c>
      <c r="D58" s="63"/>
      <c r="E58" s="63"/>
      <c r="F58" s="63"/>
      <c r="G58" s="63"/>
      <c r="H58" s="63"/>
      <c r="I58" s="63"/>
      <c r="J58" s="63"/>
    </row>
    <row r="59" spans="1:10" ht="24.95" customHeight="1">
      <c r="A59" s="10" t="s">
        <v>122</v>
      </c>
      <c r="B59" s="13"/>
      <c r="C59" s="63" t="s">
        <v>123</v>
      </c>
      <c r="D59" s="63"/>
      <c r="E59" s="63"/>
      <c r="F59" s="63"/>
      <c r="G59" s="63"/>
      <c r="H59" s="63"/>
      <c r="I59" s="63"/>
      <c r="J59" s="63"/>
    </row>
    <row r="60" spans="1:10" ht="24.95" customHeight="1">
      <c r="A60" s="10"/>
      <c r="B60" s="10"/>
      <c r="C60" s="10"/>
      <c r="D60" s="10"/>
      <c r="E60" s="10"/>
      <c r="F60" s="10"/>
      <c r="G60" s="18"/>
      <c r="H60" s="10"/>
      <c r="I60" s="10"/>
      <c r="J60" s="10"/>
    </row>
    <row r="61" spans="1:10" ht="24.95" customHeight="1">
      <c r="A61" s="10"/>
      <c r="B61" s="10"/>
      <c r="C61" s="10"/>
      <c r="D61" s="10"/>
      <c r="E61" s="10"/>
      <c r="F61" s="10"/>
      <c r="G61" s="18"/>
      <c r="H61" s="10"/>
      <c r="I61" s="10"/>
      <c r="J61" s="10"/>
    </row>
    <row r="62" spans="1:10" ht="35.1" hidden="1" customHeight="1">
      <c r="A62" s="63" t="s">
        <v>124</v>
      </c>
      <c r="B62" s="63"/>
      <c r="C62" s="63"/>
      <c r="D62" s="63"/>
      <c r="E62" s="63"/>
      <c r="F62" s="63"/>
      <c r="G62" s="63"/>
      <c r="H62" s="63"/>
      <c r="I62" s="63"/>
      <c r="J62" s="63"/>
    </row>
    <row r="63" spans="1:10" ht="35.1" hidden="1" customHeight="1">
      <c r="A63" s="63" t="s">
        <v>125</v>
      </c>
      <c r="B63" s="63"/>
      <c r="C63" s="63"/>
      <c r="D63" s="63"/>
      <c r="E63" s="63"/>
      <c r="F63" s="63"/>
      <c r="G63" s="63"/>
      <c r="H63" s="63"/>
      <c r="I63" s="63"/>
      <c r="J63" s="63"/>
    </row>
    <row r="64" spans="1:10" ht="35.1" hidden="1" customHeight="1">
      <c r="A64" s="63" t="s">
        <v>126</v>
      </c>
      <c r="B64" s="63"/>
      <c r="C64" s="63"/>
      <c r="D64" s="63"/>
      <c r="E64" s="63"/>
      <c r="F64" s="63"/>
      <c r="G64" s="63"/>
      <c r="H64" s="63"/>
      <c r="I64" s="63"/>
      <c r="J64" s="63"/>
    </row>
    <row r="65" spans="1:10" ht="35.1" hidden="1" customHeight="1">
      <c r="A65" s="63" t="s">
        <v>127</v>
      </c>
      <c r="B65" s="63"/>
      <c r="C65" s="63"/>
      <c r="D65" s="63"/>
      <c r="E65" s="63"/>
      <c r="F65" s="63"/>
      <c r="G65" s="63"/>
      <c r="H65" s="63"/>
      <c r="I65" s="63"/>
      <c r="J65" s="63"/>
    </row>
    <row r="66" spans="1:10" ht="35.1" hidden="1" customHeight="1">
      <c r="A66" s="63" t="s">
        <v>128</v>
      </c>
      <c r="B66" s="63"/>
      <c r="C66" s="63"/>
      <c r="D66" s="63"/>
      <c r="E66" s="63"/>
      <c r="F66" s="63"/>
      <c r="G66" s="63"/>
      <c r="H66" s="63"/>
      <c r="I66" s="63"/>
      <c r="J66" s="63"/>
    </row>
    <row r="67" spans="1:10" ht="35.1" hidden="1" customHeight="1">
      <c r="A67" s="63" t="s">
        <v>129</v>
      </c>
      <c r="B67" s="63"/>
      <c r="C67" s="63"/>
      <c r="D67" s="63"/>
      <c r="E67" s="63"/>
      <c r="F67" s="63"/>
      <c r="G67" s="63"/>
      <c r="H67" s="63"/>
      <c r="I67" s="63"/>
      <c r="J67" s="63"/>
    </row>
    <row r="68" spans="1:10" ht="35.1" hidden="1" customHeight="1">
      <c r="A68" s="63" t="s">
        <v>130</v>
      </c>
      <c r="B68" s="63"/>
      <c r="C68" s="63"/>
      <c r="D68" s="63"/>
      <c r="E68" s="63"/>
      <c r="F68" s="63"/>
      <c r="G68" s="63"/>
      <c r="H68" s="63"/>
      <c r="I68" s="63"/>
      <c r="J68" s="63"/>
    </row>
    <row r="69" spans="1:10" ht="24.95" customHeight="1">
      <c r="A69" s="10"/>
      <c r="B69" s="10"/>
      <c r="C69" s="10"/>
      <c r="D69" s="10"/>
      <c r="E69" s="10"/>
      <c r="F69" s="10"/>
      <c r="G69" s="18"/>
      <c r="H69" s="10"/>
      <c r="I69" s="10"/>
      <c r="J69" s="10"/>
    </row>
  </sheetData>
  <mergeCells count="19">
    <mergeCell ref="A65:J65"/>
    <mergeCell ref="A66:J66"/>
    <mergeCell ref="A67:J67"/>
    <mergeCell ref="A68:J68"/>
    <mergeCell ref="C58:J58"/>
    <mergeCell ref="C59:J59"/>
    <mergeCell ref="A62:J62"/>
    <mergeCell ref="A63:J63"/>
    <mergeCell ref="A64:J64"/>
    <mergeCell ref="C53:J53"/>
    <mergeCell ref="C54:J54"/>
    <mergeCell ref="C55:J55"/>
    <mergeCell ref="C56:J56"/>
    <mergeCell ref="C57:J57"/>
    <mergeCell ref="A1:J1"/>
    <mergeCell ref="A2:J2"/>
    <mergeCell ref="A27:J27"/>
    <mergeCell ref="A30:J30"/>
    <mergeCell ref="A51:J51"/>
  </mergeCells>
  <pageMargins left="0.5" right="0.4" top="0.45" bottom="0.45" header="0.2" footer="0.2"/>
  <pageSetup paperSize="8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8</vt:i4>
      </vt:variant>
    </vt:vector>
  </HeadingPairs>
  <TitlesOfParts>
    <vt:vector size="13" baseType="lpstr">
      <vt:lpstr>I - Thu NSNN</vt:lpstr>
      <vt:lpstr>II - Chi NSDP</vt:lpstr>
      <vt:lpstr>Sheet1</vt:lpstr>
      <vt:lpstr>IV - Du phong va Quy</vt:lpstr>
      <vt:lpstr>Nguon so lieu</vt:lpstr>
      <vt:lpstr>'I - Thu NSNN'!Print_Area</vt:lpstr>
      <vt:lpstr>'II - Chi NSDP'!Print_Area</vt:lpstr>
      <vt:lpstr>'IV - Du phong va Quy'!Print_Area</vt:lpstr>
      <vt:lpstr>'Nguon so lieu'!Print_Area</vt:lpstr>
      <vt:lpstr>'I - Thu NSNN'!Print_Titles</vt:lpstr>
      <vt:lpstr>'II - Chi NSDP'!Print_Titles</vt:lpstr>
      <vt:lpstr>'IV - Du phong va Quy'!Print_Titles</vt:lpstr>
      <vt:lpstr>'Nguon so lieu'!Print_Titles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2026-09-21T04:30:34Z</cp:lastPrinted>
  <dcterms:modified xsi:type="dcterms:W3CDTF">2026-09-21T06:55:09Z</dcterms:modified>
</cp:coreProperties>
</file>